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REDIAL\0. GTED\2. MJSP-DPF_CXA_MA-2103000\13. Depoente Especial\Instrução 2025\Documentação\Instrução - Processo\Editaveis\"/>
    </mc:Choice>
  </mc:AlternateContent>
  <xr:revisionPtr revIDLastSave="0" documentId="13_ncr:1_{8AA79599-996A-4C70-921C-A97B3A18FC99}" xr6:coauthVersionLast="47" xr6:coauthVersionMax="47" xr10:uidLastSave="{00000000-0000-0000-0000-000000000000}"/>
  <bookViews>
    <workbookView xWindow="-90" yWindow="-90" windowWidth="38580" windowHeight="21060" activeTab="1" xr2:uid="{00000000-000D-0000-FFFF-FFFF00000000}"/>
  </bookViews>
  <sheets>
    <sheet name="Resumo" sheetId="3" r:id="rId1"/>
    <sheet name="Sintético" sheetId="4" r:id="rId2"/>
    <sheet name="BDI" sheetId="8" r:id="rId3"/>
    <sheet name="Cronograma" sheetId="9" r:id="rId4"/>
  </sheets>
  <definedNames>
    <definedName name="_xlnm._FilterDatabase" localSheetId="1" hidden="1">Sintético!$A$9:$J$9</definedName>
    <definedName name="_xlnm.Print_Area" localSheetId="3">Cronograma!$A$1:$H$25</definedName>
    <definedName name="_xlnm.Print_Area" localSheetId="0">Resumo!$A$1:$F$22</definedName>
    <definedName name="_xlnm.Print_Area" localSheetId="1">Sintético!$A$1:$J$148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0" i="8" l="1"/>
  <c r="D85" i="8"/>
  <c r="E90" i="8" s="1"/>
  <c r="A72" i="8"/>
  <c r="D67" i="8"/>
  <c r="E72" i="8" s="1"/>
  <c r="A39" i="8"/>
  <c r="D34" i="8"/>
  <c r="E39" i="8" s="1"/>
  <c r="A21" i="8"/>
  <c r="D16" i="8"/>
  <c r="E21" i="8" s="1"/>
  <c r="I4" i="4" s="1"/>
  <c r="C16" i="9" l="1"/>
  <c r="C22" i="9"/>
  <c r="C12" i="9"/>
  <c r="F22" i="9" l="1"/>
  <c r="H22" i="9"/>
  <c r="H12" i="9"/>
  <c r="F12" i="9"/>
  <c r="H16" i="9"/>
  <c r="F16" i="9"/>
  <c r="C14" i="9"/>
  <c r="C18" i="9"/>
  <c r="C19" i="9"/>
  <c r="C15" i="9"/>
  <c r="C21" i="9"/>
  <c r="C11" i="9"/>
  <c r="H21" i="9" l="1"/>
  <c r="F21" i="9"/>
  <c r="F15" i="9"/>
  <c r="H15" i="9"/>
  <c r="F19" i="9"/>
  <c r="H19" i="9"/>
  <c r="F18" i="9"/>
  <c r="H18" i="9"/>
  <c r="F14" i="9"/>
  <c r="H14" i="9"/>
  <c r="C20" i="9"/>
  <c r="C13" i="9"/>
  <c r="H20" i="9" l="1"/>
  <c r="F20" i="9"/>
  <c r="F13" i="9"/>
  <c r="H13" i="9"/>
  <c r="C17" i="9"/>
  <c r="H17" i="9" l="1"/>
  <c r="F17" i="9"/>
  <c r="C23" i="9"/>
  <c r="D19" i="9" l="1"/>
  <c r="D22" i="9"/>
  <c r="D12" i="9"/>
  <c r="D16" i="9"/>
  <c r="D15" i="9"/>
  <c r="D14" i="9"/>
  <c r="D21" i="9"/>
  <c r="D18" i="9"/>
  <c r="D11" i="9"/>
  <c r="D20" i="9"/>
  <c r="D13" i="9"/>
  <c r="E11" i="9"/>
  <c r="F11" i="9" s="1"/>
  <c r="F24" i="9" s="1"/>
  <c r="D17" i="9"/>
  <c r="D23" i="9" l="1"/>
  <c r="G11" i="9" s="1"/>
  <c r="H11" i="9" s="1"/>
  <c r="H24" i="9" s="1"/>
  <c r="G24" i="9" s="1"/>
  <c r="F25" i="9"/>
  <c r="E24" i="9"/>
  <c r="E25" i="9" s="1"/>
  <c r="H25" i="9" l="1"/>
  <c r="G25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Aryane Barros Galvao</author>
  </authors>
  <commentList>
    <comment ref="D43" authorId="0" shapeId="0" xr:uid="{7CC940DF-A790-4690-9FCA-312267610511}">
      <text>
        <r>
          <rPr>
            <b/>
            <sz val="9"/>
            <color indexed="81"/>
            <rFont val="Segoe UI"/>
            <family val="2"/>
          </rPr>
          <t>Aryane Barros Galvao:</t>
        </r>
        <r>
          <rPr>
            <sz val="9"/>
            <color indexed="81"/>
            <rFont val="Segoe UI"/>
            <family val="2"/>
          </rPr>
          <t xml:space="preserve">
não achado no SINAPI</t>
        </r>
      </text>
    </comment>
  </commentList>
</comments>
</file>

<file path=xl/sharedStrings.xml><?xml version="1.0" encoding="utf-8"?>
<sst xmlns="http://schemas.openxmlformats.org/spreadsheetml/2006/main" count="773" uniqueCount="364">
  <si>
    <t>SERVIÇOS PRELIMINARES</t>
  </si>
  <si>
    <t xml:space="preserve"> 51 </t>
  </si>
  <si>
    <t>ORSE</t>
  </si>
  <si>
    <t>Placa de obra em chapa aço galvanizado, instalada</t>
  </si>
  <si>
    <t>m²</t>
  </si>
  <si>
    <t>m³</t>
  </si>
  <si>
    <t>SEDOP</t>
  </si>
  <si>
    <t>Aluguel e montagem de andaime metalico</t>
  </si>
  <si>
    <t>SINAPI</t>
  </si>
  <si>
    <t>Retirada de entulho - manualmente (incluindo caixa coletora)</t>
  </si>
  <si>
    <t>m</t>
  </si>
  <si>
    <t>UN</t>
  </si>
  <si>
    <t>M</t>
  </si>
  <si>
    <t>un</t>
  </si>
  <si>
    <t>und</t>
  </si>
  <si>
    <t>COBERTURA</t>
  </si>
  <si>
    <t xml:space="preserve"> 234 </t>
  </si>
  <si>
    <t>Telhamento com telha de fibrocimento ondulada esp = 4mm</t>
  </si>
  <si>
    <t>TRAMA DE MADEIRA COMPOSTA POR TERÇAS PARA TELHADOS DE ATÉ 2 ÁGUAS PARA TELHA ONDULADA DE FIBROCIMENTO, METÁLICA, PLÁSTICA OU TERMOACÚSTICA, INCLUSO TRANSPORTE VERTICAL. AF_07/2019</t>
  </si>
  <si>
    <t>KG</t>
  </si>
  <si>
    <t>ESQUADRIAS</t>
  </si>
  <si>
    <t>SOLEIRA EM GRANITO, LARGURA 15 CM, ESPESSURA 2,0 CM. AF_09/2020</t>
  </si>
  <si>
    <t>PINTURA</t>
  </si>
  <si>
    <t xml:space="preserve"> 88489 </t>
  </si>
  <si>
    <t>PINTURA TINTA DE ACABAMENTO (PIGMENTADA) ESMALTE SINTÉTICO ACETINADO EM MADEIRA, 1 DEMÃO. AF_01/2021</t>
  </si>
  <si>
    <t>IOPES</t>
  </si>
  <si>
    <t>LIMPEZA FINAL</t>
  </si>
  <si>
    <t>DISCRIMINAÇÃO</t>
  </si>
  <si>
    <t>UNID.</t>
  </si>
  <si>
    <t>QTDE.</t>
  </si>
  <si>
    <t>VALOR UNIT. C/ B.D.I (R$)</t>
  </si>
  <si>
    <t>TOTAL (R$)</t>
  </si>
  <si>
    <t>1.0</t>
  </si>
  <si>
    <t>TOTAL</t>
  </si>
  <si>
    <t>ITEM</t>
  </si>
  <si>
    <t>BANCO</t>
  </si>
  <si>
    <t>CÓDIGO</t>
  </si>
  <si>
    <t>VALOR UNIT. S/ B.D.I (R$)</t>
  </si>
  <si>
    <t>TOTAL S/ B.D.I (R$)</t>
  </si>
  <si>
    <t>TOTAL C/ B.D.I (R$)</t>
  </si>
  <si>
    <t>VALOR TOTAL</t>
  </si>
  <si>
    <t>h</t>
  </si>
  <si>
    <t/>
  </si>
  <si>
    <t>L</t>
  </si>
  <si>
    <t>DESCRIÇÃO</t>
  </si>
  <si>
    <t>ÍNDICE (%)</t>
  </si>
  <si>
    <t>DENOMINAÇÃO</t>
  </si>
  <si>
    <t>Administração Central</t>
  </si>
  <si>
    <t>AC</t>
  </si>
  <si>
    <t>2.0</t>
  </si>
  <si>
    <t>Seguro+Garantia</t>
  </si>
  <si>
    <t>SG</t>
  </si>
  <si>
    <t>3.0</t>
  </si>
  <si>
    <t>Risco</t>
  </si>
  <si>
    <t>R</t>
  </si>
  <si>
    <t>4.0</t>
  </si>
  <si>
    <t>Despesas Financeiras</t>
  </si>
  <si>
    <t>DF</t>
  </si>
  <si>
    <t>5.0</t>
  </si>
  <si>
    <t>Lucro</t>
  </si>
  <si>
    <t>6.0</t>
  </si>
  <si>
    <t>Tributos</t>
  </si>
  <si>
    <t>T</t>
  </si>
  <si>
    <t>6.1</t>
  </si>
  <si>
    <t>COFINS -  Contribuição para o Financiamento da Seguridade Social</t>
  </si>
  <si>
    <t>COFINS</t>
  </si>
  <si>
    <t>6.2</t>
  </si>
  <si>
    <t>PIS - Programa de Integração Social</t>
  </si>
  <si>
    <t>PIS</t>
  </si>
  <si>
    <t>6.3</t>
  </si>
  <si>
    <t>ISS - Imposto Sobre Serviço</t>
  </si>
  <si>
    <t>ISS</t>
  </si>
  <si>
    <t>6.4</t>
  </si>
  <si>
    <t>CPRB - Contribuição previdenciária sobre a renda bruta</t>
  </si>
  <si>
    <t>CPRB</t>
  </si>
  <si>
    <t>FÓRMULA DE CÁLCULO DO BDI :</t>
  </si>
  <si>
    <t>BDI =( (1+AC+SG+R)*(1+DF)*(1+L)/(1-COFINS-PIS-ISS-CPRB))-1</t>
  </si>
  <si>
    <t>GRUPO DE SERVIÇO</t>
  </si>
  <si>
    <t>VALOR DO ITEM (R$)</t>
  </si>
  <si>
    <t>% DO TOTAL</t>
  </si>
  <si>
    <t xml:space="preserve">% </t>
  </si>
  <si>
    <t>TOTAL GERAL</t>
  </si>
  <si>
    <t>TOTAL MENSAL</t>
  </si>
  <si>
    <t>TOTAL ACUMULADO</t>
  </si>
  <si>
    <t>1.1</t>
  </si>
  <si>
    <t>ENGENHEIRO CIVIL DE OBRA JUNIOR COM ENCARGOS COMPLEMENTARES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</si>
  <si>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</si>
  <si>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</si>
  <si>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</si>
  <si>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</si>
  <si>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</si>
  <si>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</si>
  <si>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</si>
  <si>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</si>
  <si>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</si>
  <si>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</si>
  <si>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</si>
  <si>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</si>
  <si>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</si>
  <si>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</si>
  <si>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</si>
  <si>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</si>
  <si>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</si>
  <si>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</si>
  <si>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</si>
  <si>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10.2</t>
  </si>
  <si>
    <t>10.3</t>
  </si>
  <si>
    <t>10.4</t>
  </si>
  <si>
    <t>10.5</t>
  </si>
  <si>
    <t>4.2</t>
  </si>
  <si>
    <t>4.3</t>
  </si>
  <si>
    <t>4.4</t>
  </si>
  <si>
    <t>4.5</t>
  </si>
  <si>
    <t>4.6</t>
  </si>
  <si>
    <t>4.7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</si>
  <si>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</si>
  <si>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</si>
  <si>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</si>
  <si>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</si>
  <si>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</si>
  <si>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</si>
  <si>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</si>
  <si>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</si>
  <si>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</si>
  <si>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</si>
  <si>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</si>
  <si>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</si>
  <si>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</si>
  <si>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</si>
  <si>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</si>
  <si>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</si>
  <si>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</si>
  <si>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</si>
  <si>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</si>
  <si>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</si>
  <si>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</si>
  <si>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</si>
  <si>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</si>
  <si>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</si>
  <si>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</si>
  <si>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</si>
  <si>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</si>
  <si>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</si>
  <si>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</si>
  <si>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10.1</t>
  </si>
  <si>
    <t>11.1</t>
  </si>
  <si>
    <t>11.2</t>
  </si>
  <si>
    <t>12.1</t>
  </si>
  <si>
    <t>12.2</t>
  </si>
  <si>
    <t>12.3</t>
  </si>
  <si>
    <t>12.4</t>
  </si>
  <si>
    <t>MESTRE DE OBRAS COM ENCARGOS COMPLEMENTARES</t>
  </si>
  <si>
    <t>1.2</t>
  </si>
  <si>
    <t>020174</t>
  </si>
  <si>
    <t>PINTURA LÁTEX ACRÍLICA PREMIUM, APLICAÇÃO MANUAL EM PAREDES, DUAS DEMÃOS. AF_04/2023</t>
  </si>
  <si>
    <t>m2/mês</t>
  </si>
  <si>
    <t>(REVISADA) LIMPEZA MANUAL DO TERRENO, INCL. RASPAGEM, JUNTAMENTO E BOTA FORA DO MATERIAL</t>
  </si>
  <si>
    <t>02.03.01</t>
  </si>
  <si>
    <t>EMBASA</t>
  </si>
  <si>
    <t>LOCAÇÃO COM CAVALETE COM ALTURA DE 0,50 M - 2 UTILIZAÇÕES. AF_03/2024</t>
  </si>
  <si>
    <t>MARCAÇÃO DE PONTOS EM GABARITO OU CAVALETE. AF_03/2024</t>
  </si>
  <si>
    <t>ESCAVAÇÃO MANUAL PARA BLOCO DE COROAMENTO OU SAPATA (SEM ESCAVAÇÃO PARA COLOCAÇÃO DE FÔRMAS). AF_01/2024</t>
  </si>
  <si>
    <t>Demolição manual de alvenaria de fundação/embasamento</t>
  </si>
  <si>
    <t>CPOS/CDHU</t>
  </si>
  <si>
    <t>03.02.020</t>
  </si>
  <si>
    <t xml:space="preserve">	m³</t>
  </si>
  <si>
    <t>DEMOLIÇÃO DE ALVENARIA DE BLOCO FURADO, DE FORMA MANUAL, SEM REAPROVEITAMENTO. AF_09/2023</t>
  </si>
  <si>
    <t>ESCAVAÇÃO MANUAL PARA VIGA BALDRAME OU SAPATA CORRIDA (SEM ESCAVAÇÃO PARA COLOCAÇÃO DE FÔRMAS). AF_01/2024</t>
  </si>
  <si>
    <t>LASTRO DE CONCRETO MAGRO, APLICADO EM BLOCOS DE COROAMENTO OU SAPATAS, ESPESSURA DE 5 CM. AF_01/2024</t>
  </si>
  <si>
    <t>CONCRETAGEM DE SAPATA, FCK 30 MPA, COM USO DE JERICA - LANÇAMENTO, ADENSAMENTO E ACABAMENTO. AF_01/2024</t>
  </si>
  <si>
    <t>CONCRETAGEM DE BLOCO DE COROAMENTO OU VIGA BALDRAME, FCK 30 MPA, COM USO DE JERICA - LANÇAMENTO, ADENSAMENTO E ACABAMENTO. AF_01/2024</t>
  </si>
  <si>
    <t>ARMAÇÃO DE SAPATA ISOLADA, VIGA BALDRAME E SAPATA CORRIDA UTILIZANDO AÇO CA-50 DE 8 MM - MONTAGEM. AF_01/2024</t>
  </si>
  <si>
    <t>Aterro de áreas,com material adquirido em depósito, com espalhamento manual, sem compactação.</t>
  </si>
  <si>
    <t>3.9</t>
  </si>
  <si>
    <t>INFRAESTRUTURA</t>
  </si>
  <si>
    <t>SUPERESTRUTURA</t>
  </si>
  <si>
    <t>Apiloamento manual</t>
  </si>
  <si>
    <t>DEMOLIÇÃO DE PISO DE CONCRETO SIMPLES, DE FORMA MANUAL, SEM REAPROVEITAMENTO. AF_09/2023</t>
  </si>
  <si>
    <t>PISOS E REVESTIMENTOS</t>
  </si>
  <si>
    <t>LASTRO DE AREIA, INCLUSIVE ADENSAMENTO E APILOAMENTO MANUAL</t>
  </si>
  <si>
    <t xml:space="preserve">  SETOP</t>
  </si>
  <si>
    <t>ED-49814</t>
  </si>
  <si>
    <t>EXECUÇÃO DE PASSEIO (CALÇADA) OU PISO DE CONCRETO COM CONCRETO MOLDADO IN LOCO, FEITO EM OBRA, ACABAMENTO CONVENCIONAL, NÃO ARMADO. AF_08/2022</t>
  </si>
  <si>
    <t>PISO PODOTÁTIL DE ALERTA OU DIRECIONAL, DE BORRACHA, ASSENTADO SOBRE ARGAMASSA. AF_05/2020</t>
  </si>
  <si>
    <t>GUARDA-CORPO DE AÇO GALVANIZADO DE 1,10M, MONTANTES TUBULARES DE 1.1/4" ESPAÇADOS DE 1,20M, TRAVESSA SUPERIOR DE 1.1/2", GRADIL FORMADO POR TUBOS HORIZONTAIS DE 1" E VERTICAIS DE 3/4", FIXADO COM CHUMBADOR MECÂNICO. AF_04/2019_PS</t>
  </si>
  <si>
    <t xml:space="preserve">	m²</t>
  </si>
  <si>
    <t>MONTAGEM E DESMONTAGEM DE FÔRMA DE PILARES RETANGULARES E ESTRUTURAS SIMILARES, PÉ-DIREITO SIMPLES, EM MADEIRA SERRADA, 1 UTILIZAÇÃO. AF_09/2020</t>
  </si>
  <si>
    <t>CONCRETAGEM DE PILARES, FCK = 25 MPA, COM USO DE BALDES - LANÇAMENTO, ADENSAMENTO E ACABAMENTO. AF_02/2022</t>
  </si>
  <si>
    <t>ARMAÇÃO DE PILAR OU VIGA DE ESTRUTURA CONVENCIONAL DE CONCRETO ARMADO UTILIZANDO AÇO CA-50 DE 10,0 MM - MONTAGEM. AF_06/2022</t>
  </si>
  <si>
    <t>ARMAÇÃO DE PILAR OU VIGA DE ESTRUTURA CONVENCIONAL DE CONCRETO ARMADO UTILIZANDO AÇO CA-60 DE 5,0 MM - MONTAGEM. AF_06/2022</t>
  </si>
  <si>
    <t>CONCRETAGEM DE VIGAS E LAJES, FCK=25 MPA, PARA QUALQUER TIPO DE LAJE COM BALDES EM EDIFICAÇÃO TÉRREA - LANÇAMENTO, ADENSAMENTO E ACABAMENTO. AF_02/2022</t>
  </si>
  <si>
    <t>MONTAGEM E DESMONTAGEM DE FÔRMA DE VIGA, ESCORAMENTO COM PONTALETE DE MADEIRA, PÉ-DIREITO SIMPLES, EM MADEIRA SERRADA, 1 UTILIZAÇÃO. AF_09/2020</t>
  </si>
  <si>
    <t>LAJE PRÉ-MOLDADA UNIDIRECIONAL, BIAPOIADA, PARA FORRO, ENCHIMENTO EM EPS, VIGOTA TRELIÇADA, ALTURA TOTAL DA LAJE "LT" = 12 CM (ENCHIMENTO+CAPA) = (8+4). AF_08/2025</t>
  </si>
  <si>
    <t>Impermeabilização de alicerce e viga baldrame com 2 demãos de tinta asfálticatipo Neutrol da Vedacit ou similar, exceto argamassa impermeabilização</t>
  </si>
  <si>
    <t>CHAPISCO APLICADO NO TETO OU EM ALVENARIA E ESTRUTURA, COM ROLO PARA TEXTURA ACRÍLICA. ARGAMASSA TRAÇO 1:4 E EMULSÃO POLIMÉRICA (ADESIVO) COM PREPARO MANUAL. AF_10/2022</t>
  </si>
  <si>
    <t>ALVENARIA DE VEDAÇÃO DE BLOCOS CERÂMICOS FURADOS NA HORIZONTAL DE 9X14X19 CM (ESPESSURA 9 CM) E ARGAMASSA DE ASSENTAMENTO COM PREPARO EM BETONEIRA. AF_12/2021</t>
  </si>
  <si>
    <t>CHAPISCO APLICADO EM ALVENARIA (SEM PRESENÇA DE VÃOS) E ESTRUTURAS DE CONCRETO DE FACHADA, COM COLHER DE PEDREIRO. ARGAMASSA TRAÇO 1:3 COM PREPARO EM BETONEIRA 400L. AF_10/2022</t>
  </si>
  <si>
    <t>CHAPISCO APLICADO EM ALVENARIA (COM PRESENÇA DE VÃOS) E ESTRUTURAS DE CONCRETO DE FACHADA, COM COLHER DE PEDREIRO. ARGAMASSA TRAÇO 1:3 COM PREPARO EM BETONEIRA 400L. AF_10/2022</t>
  </si>
  <si>
    <t>CHAPISCO APLICADO EM ALVENARIAS E ESTRUTURAS DE CONCRETO INTERNAS, COM COLHER DE PEDREIRO. ARGAMASSA TRAÇO 1:3 COM PREPARO EM BETONEIRA 400L. AF_10/2022</t>
  </si>
  <si>
    <t>MASSA ÚNICA, EM ARGAMASSA TRAÇO 1:2:8, PREPARO MECÂNICO, APLICADA MANUALMENTE EM TETO, E = 10MM, COM TALISCAS. AF_03/2024</t>
  </si>
  <si>
    <t>EMBOÇO OU MASSA ÚNICA EM ARGAMASSA TRAÇO 1:2:8, PREPARO MANUAL, APLICADA MANUALMENTE EM PANOS DE FACHADA COM PRESENÇA DE VÃOS, ESPESSURA DE 35 MM. AF_08/2022</t>
  </si>
  <si>
    <t>EMBOÇO OU MASSA ÚNICA EM ARGAMASSA TRAÇO 1:2:8, PREPARO MANUAL, APLICADA MANUALMENTE EM PANOS CEGOS DE FACHADA (SEM PRESENÇA DE VÃOS), ESPESSURA DE 35 MM. AF_08/2022</t>
  </si>
  <si>
    <t>Reboco ou emboço interno, de parede, com argamassa traço t6 - 1:2:10 (cimento/ cal / areia), espessura 3,0 cm</t>
  </si>
  <si>
    <t>ALVENARIA E REVESTIMENTOS</t>
  </si>
  <si>
    <t>EMOP</t>
  </si>
  <si>
    <t>Rufo em placa de concreto l = 0,34 m</t>
  </si>
  <si>
    <t>SERVIÇOS COMPLEMENTARES</t>
  </si>
  <si>
    <t>Chapim de concreto e=5cm</t>
  </si>
  <si>
    <t>CALHA DE BEIRAL, SEMICIRCULAR DE PVC, DIAMETRO 125 MM, INCLUINDO CABECEIRAS, EMENDAS, BOCAIS, SUPORTES E VEDAÇÕES, EXCLUINDO CONDUTORES, INCLUSO TRANSPORTE VERTICAL. AF_07/2019</t>
  </si>
  <si>
    <t>TUBO PVC, SÉRIE R, ÁGUA PLUVIAL, DN 100 MM, FORNECIDO E INSTALADO EM CONDUTORES VERTICAIS DE ÁGUAS PLUVIAIS. AF_06/2022</t>
  </si>
  <si>
    <t>CURVA 90 GRAUS, PVC, SERIE R, ÁGUA PLUVIAL, DN 100 MM, JUNTA ELÁSTICA, FORNECIDO E INSTALADO EM RAMAL DE ENCAMINHAMENTO. AF_06/2022</t>
  </si>
  <si>
    <t>01.050.0552-0</t>
  </si>
  <si>
    <t>PROJETO EXECUTIVO ESTRUTURAL PARA PREDIOS ESCOLARES E/OU ADM INISTRATIVOS ATE 500M2,CONSIDERANDO O PROJETO BASICO EXISTEN TE,APRESENTADO NOS PADROES DA CONTRATANTE,CONSTANDO DE PLANT AS DE FORMA,ARMACAO E DETALHES 9% - DESPESAS ADMINISTRATIVAS E DE MATERIAIS</t>
  </si>
  <si>
    <t>VERGA MOLDADA IN LOCO EM CONCRETO, ESPESSURA DE *15* CM. AF_03/2024</t>
  </si>
  <si>
    <t>CONTRAVERGA MOLDADA IN LOCO EM CONCRETO, ESPESSURA DE *15* CM. AF_03/2024</t>
  </si>
  <si>
    <t>CONTRAPISO EM ARGAMASSA TRAÇO 1:4 (CIMENTO E AREIA), PREPARO MECÂNICO COM BETONEIRA 400 L, APLICADO EM ÁREAS SECAS SOBRE LAJE, NÃO ADERIDO, ACABAMENTO NÃO REFORÇADO, ESPESSURA 4CM. AF_07/2021</t>
  </si>
  <si>
    <t>REVESTIMENTO CERÂMICO PARA PISO COM PLACAS TIPO PORCELANATO DE DIMENSÕES 60X60 CM APLICADA EM AMBIENTES DE ÁREA ENTRE 5 M² E 10 M². AF_02/2023_PE</t>
  </si>
  <si>
    <t xml:space="preserve">CAIXA DE INSPEÇÃO PARA ATERRAMENTO, CIRCULAR, EM POLIETILENO, DIÂMETRO INTERNO = 0,3 M. AF_12/2020 </t>
  </si>
  <si>
    <t>Tampa reforçada em ferro fundido com escotilha TEL 536, inclusive assentamento, marca de referência Termotécnica ou equivalente</t>
  </si>
  <si>
    <t>ELETRODUTO RÍGIDO ROSCÁVEL, PVC, DN 50 MM (1 1/2"), PARA REDE ENTERRADA DE DISTRIBUIÇÃO DE ENERGIA ELÉTRICA - FORNECIMENTO E INSTALAÇÃO. AF_12/2021</t>
  </si>
  <si>
    <t>CURVA 90 GRAUS PARA ELETRODUTO, PVC, ROSCÁVEL, DN 50 MM (1 1/2"), PARA REDE ENTERRADA DE DISTRIBUIÇÃO DE ENERGIA ELÉTRICA - FORNECIMENTO E INSTALAÇÃO. AF_12/2021</t>
  </si>
  <si>
    <t>ELETRODUTO RÍGIDO ROSCÁVEL, PVC, DN 40 MM (1 1/4"), PARA CIRCUITOS TERMINAIS, INSTALADO EM PAREDE - FORNECIMENTO E INSTALAÇÃO. AF_03/2023</t>
  </si>
  <si>
    <t>8.7</t>
  </si>
  <si>
    <t>8.8</t>
  </si>
  <si>
    <t>ELETRODUTO RÍGIDO ROSCÁVEL, PVC, DN 32 MM (1"), PARA CIRCUITOS TERMINAIS, INSTALADO EM PAREDE - FORNECIMENTO E INSTALAÇÃO. AF_03/2023</t>
  </si>
  <si>
    <t>CURVA 90 GRAUS PARA ELETRODUTO, PVC, ROSCÁVEL, DN 32 MM (1"), PARA CIRCUITOS TERMINAIS, INSTALADA EM LAJE - FORNECIMENTO E INSTALAÇÃO. AF_03/2023</t>
  </si>
  <si>
    <t>CAIXA OCTOGONAL 4" X 4", PVC, INSTALADA EM LAJE - FORNECIMENTO E INSTALAÇÃO. AF_03/2023</t>
  </si>
  <si>
    <t>8.9</t>
  </si>
  <si>
    <t>ELETRODUTO RÍGIDO ROSCÁVEL, PVC, DN 32 MM (1"), PARA CIRCUITOS TERMINAIS, INSTALADO EM LAJE - FORNECIMENTO E INSTALAÇÃO. AF_03/2023</t>
  </si>
  <si>
    <t>8.10</t>
  </si>
  <si>
    <t>LUVA PARA ELETRODUTO, PVC, ROSCÁVEL, DN 32 MM (1"), PARA CIRCUITOS TERMINAIS, INSTALADA EM LAJE - FORNECIMENTO E INSTALAÇÃO. AF_03/2023</t>
  </si>
  <si>
    <t>8.11</t>
  </si>
  <si>
    <t>LUVA PARA ELETRODUTO, PVC, ROSCÁVEL, DN 32 MM (1"), PARA CIRCUITOS TERMINAIS, INSTALADA EM PAREDE - FORNECIMENTO E INSTALAÇÃO. AF_03/2023</t>
  </si>
  <si>
    <t>8.12</t>
  </si>
  <si>
    <t>QUEBRA EM ALVENARIA PARA INSTALAÇÃO DE QUADRO DISTRIBUIÇÃO PEQUENO (19X25 CM). AF_09/2023</t>
  </si>
  <si>
    <t>8.13</t>
  </si>
  <si>
    <t>RASGO LINEAR MANUAL EM ALVENARIA, PARA ELETRODUTOS, DIÂMETROS MENORES OU IGUAIS A 40 MM. AF_09/2023</t>
  </si>
  <si>
    <t>8.14</t>
  </si>
  <si>
    <t>CHUMBAMENTO LINEAR EM ALVENARIA PARA ELETRODUTOS COM DIÂMETROS MENORES OU IGUAIS A 40 MM. AF_09/2023</t>
  </si>
  <si>
    <t>8.15</t>
  </si>
  <si>
    <t>RASGO E CHUMBAMENTO EM ALVENARIA PARA TUBOS DE SPLIT PAREDE DE 9000 A 24000 BTUS/H. AF_11/2021</t>
  </si>
  <si>
    <t>8.16</t>
  </si>
  <si>
    <t>QUEBRA EM ALVENARIA PARA INSTALAÇÃO DE CAIXA DE TOMADA (4X4 OU 4X2). AF_09/2023</t>
  </si>
  <si>
    <t>8.17</t>
  </si>
  <si>
    <t>CAIXA RETANGULAR 4" X 2" BAIXA (0,30 M DO PISO), PVC, INSTALADA EM PAREDE - FORNECIMENTO E INSTALAÇÃO. AF_03/2023</t>
  </si>
  <si>
    <t>8.18</t>
  </si>
  <si>
    <t>8.19</t>
  </si>
  <si>
    <t>8.20</t>
  </si>
  <si>
    <t>CAIXA RETANGULAR 4" X 2" MÉDIA (1,30 M DO PISO), PVC, INSTALADA EM PAREDE - FORNECIMENTO E INSTALAÇÃO. AF_03/2023</t>
  </si>
  <si>
    <t>CAIXA RETANGULAR 4" X 2" ALTA (2,00 M DO PISO), PVC, INSTALADA EM PAREDE - FORNECIMENTO E INSTALAÇÃO. AF_03/2023</t>
  </si>
  <si>
    <t>INTERRUPTOR INTERMEDIÁRIO (1 MÓDULO), 10A/250V, INCLUINDO SUPORTE E PLACA - FORNECIMENTO E INSTALAÇÃO. AF_03/2023</t>
  </si>
  <si>
    <t>8.21</t>
  </si>
  <si>
    <t>TOMADA BAIXA DE EMBUTIR (1 MÓDULO), 2P+T 10 A, INCLUINDO SUPORTE E PLACA - FORNECIMENTO E INSTALAÇÃO. AF_03/2023</t>
  </si>
  <si>
    <t>8.22</t>
  </si>
  <si>
    <t>8.23</t>
  </si>
  <si>
    <t>8.24</t>
  </si>
  <si>
    <t>8.25</t>
  </si>
  <si>
    <t>TOMADA MÉDIA DE EMBUTIR (1 MÓDULO), 2P+T 10 A, INCLUINDO SUPORTE E PLACA - FORNECIMENTO E INSTALAÇÃO. AF_03/2023</t>
  </si>
  <si>
    <t xml:space="preserve"> TOMADA ALTA DE EMBUTIR (1 MÓDULO), 2P+T 10 A, INCLUINDO SUPORTE E PLACA - FORNECIMENTO E INSTALAÇÃO. AF_03/2023</t>
  </si>
  <si>
    <t>8.26</t>
  </si>
  <si>
    <t>TOMADA ALTA DE EMBUTIR (1 MÓDULO), 2P+T 20 A, INCLUINDO SUPORTE E PLACA - FORNECIMENTO E INSTALAÇÃO. AF_03/2023</t>
  </si>
  <si>
    <t>DISJUNTOR BIPOLAR TIPO DIN, CORRENTE NOMINAL DE 10A - FORNECIMENTO E INSTALAÇÃO. AF_07/2025</t>
  </si>
  <si>
    <t>8.27</t>
  </si>
  <si>
    <t>8.28</t>
  </si>
  <si>
    <t>DISJUNTOR BIPOLAR TIPO DIN, CORRENTE NOMINAL DE 32A - FORNECIMENTO E INSTALAÇÃO. AF_07/2025</t>
  </si>
  <si>
    <t>PROJETO EXECUTIVO DE INSTALACAO ELETRICA,CONSIDERANDO O PROJ ETO BASICO EXISTENTE,PARA HABITACOES/EDIFICIOS ATE 500M2,APR ESENTADO NOS PADROES DA CONTRATANTE,INCLUSIVE AS LEGALIZACOE S PERTINENTES 9% - DESPESAS ADMINISTRATIVAS E DE MATERIAIS</t>
  </si>
  <si>
    <t>01.050.0521-0</t>
  </si>
  <si>
    <t>8.29</t>
  </si>
  <si>
    <t>DISJUNTOR BIPOLAR TIPO DIN, CORRENTE NOMINAL DE 16A - FORNECIMENTO E INSTALAÇÃO. AF_07/2025</t>
  </si>
  <si>
    <t>CABO DE COBRE FLEXÍVEL ISOLADO, 1,5 MM², ANTI-CHAMA 450/750 V, PARA CIRCUITOS TERMINAIS - FORNECIMENTO E INSTALAÇÃO. AF_03/2023</t>
  </si>
  <si>
    <t>8.30</t>
  </si>
  <si>
    <t>8.31</t>
  </si>
  <si>
    <t>8.32</t>
  </si>
  <si>
    <t>8.33</t>
  </si>
  <si>
    <t>CABO DE COBRE FLEXÍVEL ISOLADO, 2,5 MM², ANTI-CHAMA 0,6/1,0 KV, PARA CIRCUITOS TERMINAIS - FORNECIMENTO E INSTALAÇÃO. AF_03/2023</t>
  </si>
  <si>
    <t>CABO DE COBRE FLEXÍVEL ISOLADO, 4 MM², ANTI-CHAMA 450/750 V, PARA CIRCUITOS TERMINAIS - FORNECIMENTO E INSTALAÇÃO. AF_03/2023</t>
  </si>
  <si>
    <t>CABO DE COBRE FLEXÍVEL ISOLADO, 6 MM², ANTI-CHAMA 0,6/1,0 KV, PARA CIRCUITOS TERMINAIS - FORNECIMENTO E INSTALAÇÃO. AF_03/2023</t>
  </si>
  <si>
    <t>8.34</t>
  </si>
  <si>
    <t>Luminária plafon de sobrepor em LED 40 x 40cm, 30W 4000K bivolt, Avant ou similar</t>
  </si>
  <si>
    <t>8.35</t>
  </si>
  <si>
    <t>8.36</t>
  </si>
  <si>
    <t>Remoção e Reinstalação de luminárias 1x32W, 2x32W, 3x32W ou 4x32W</t>
  </si>
  <si>
    <t>CABO ELETRÔNICO CATEGORIA 6, INSTALADO EM EDIFICAÇÃO INSTITUCIONAL - FORNECIMENTO E INSTALAÇÃO. AF_08/2025</t>
  </si>
  <si>
    <t>INSTALAÇÕES ELÉTRICA, LÓGICA E AR CONDICIONADO</t>
  </si>
  <si>
    <t>8.37</t>
  </si>
  <si>
    <t>LUMINÁRIA DE EMERGÊNCIA, COM 30 LÂMPADAS LED DE 2 W, SEM REATOR - FORNECIMENTO E INSTALAÇÃO. AF_09/2024</t>
  </si>
  <si>
    <t>8.38</t>
  </si>
  <si>
    <t>CAIXA DE PASSAGEM PARA AR CONDICIONADO - FORNECIMENTO E INSTALAÇÃO. AF_08/2022</t>
  </si>
  <si>
    <t>TUBO, PVC, SOLDÁVEL, DE 25MM, INSTALADO EM DRENO DE AR-CONDICIONADO - FORNECIMENTO E INSTALAÇÃO. AF_08/2022</t>
  </si>
  <si>
    <t>8.39</t>
  </si>
  <si>
    <t>JOELHO 90 GRAUS, PVC, SOLDÁVEL, DN 25MM, INSTALADO EM DRENO DE AR-CONDICIONADO - FORNECIMENTO E INSTALAÇÃO. AF_08/2022</t>
  </si>
  <si>
    <t>8.40</t>
  </si>
  <si>
    <t>TE, PVC, SOLDÁVEL, DN 25MM, INSTALADO EM DRENO DE AR-CONDICIONADO - FORNECIMENTO E INSTALAÇÃO. AF_08/2022</t>
  </si>
  <si>
    <t>8.41</t>
  </si>
  <si>
    <t>8.42</t>
  </si>
  <si>
    <t>LUVA COM BUCHA DE LATÃO, PVC, SOLDÁVEL, DN 25MM X 3/4, INSTALADO EM RAMAL OU SUB-RAMAL DE ÁGUA - FORNECIMENTO E INSTALAÇÃO. AF_06/2022</t>
  </si>
  <si>
    <t>Fornecimento e instalação de tubo esponjoso d=3/4"</t>
  </si>
  <si>
    <t>8.43</t>
  </si>
  <si>
    <t>CAIXA ENTERRADA HIDRÁULICA RETANGULAR EM ALVENARIA COM TIJOLOS CERÂMICOS MACIÇOS, DIMENSÕES INTERNAS: 0,3X0,3X0,3 M PARA REDE DE DRENAGEM. AF_12/2020</t>
  </si>
  <si>
    <t>8.44</t>
  </si>
  <si>
    <t>ENCHIMENTO DE BRITA PARA DRENO, LANÇAMENTO MANUAL. AF_07/2021</t>
  </si>
  <si>
    <t>8.45</t>
  </si>
  <si>
    <t>Fornecimento e instalação de conector rj 45 macho cat 6</t>
  </si>
  <si>
    <t>Fornecimento e instalação de patch cords cat.6 c/1,50m - Rev 01</t>
  </si>
  <si>
    <t>8.46</t>
  </si>
  <si>
    <t>8.47</t>
  </si>
  <si>
    <t>BATENTE PARA PORTA DE MADEIRA, PADRÃO MÉDIO - FORNECIMENTO E MONTAGEM. AF_12/2019</t>
  </si>
  <si>
    <t>PORTA DE MADEIRA, MACIÇA (PESADA OU SUPERPESADA), 90X210CM, ESPESSURA DE 3,5CM, INCLUSO DOBRADIÇAS - FORNECIMENTO E INSTALAÇÃO. AF_12/2019</t>
  </si>
  <si>
    <t>FECHADURA DE EMBUTIR COM CILINDRO, EXTERNA, COMPLETA, ACABAMENTO PADRÃO MÉDIO, INCLUSO EXECUÇÃO DE FURO - FORNECIMENTO E INSTALAÇÃO. AF_12/2019</t>
  </si>
  <si>
    <t>PORTA DE MADEIRA PARA PINTURA, SEMI-OCA (LEVE OU MÉDIA), 90X210CM, ESPESSURA DE 3,5CM, INCLUSO DOBRADIÇAS - FORNECIMENTO E INSTALAÇÃO. AF_12/2019</t>
  </si>
  <si>
    <t>9.4</t>
  </si>
  <si>
    <t>CONTRAMARCO DE ALUMÍNIO, FIXAÇÃO COM PARAFUSO - FORNECIMENTO E INSTALAÇÃO. AF_11/2024</t>
  </si>
  <si>
    <t>9.5</t>
  </si>
  <si>
    <t>9.6</t>
  </si>
  <si>
    <t>JANELA DE ALUMÍNIO DE CORRER COM 2 FOLHAS PARA VIDROS (VIDROS INCLUSOS), BATENTE/ REQUADRO 6 A 14 CM, ACABAMENTO COM ACETATO OU BRILHANTE, FIXAÇÃO COM PARAFUSO, SEM GUARNIÇÃO/ ALIZAR, DIMENSÕES 100X120 CM, VEDAÇÃO COM SILICONE, EXCLUSIVE CONTRAMARCO - FORNECIMENTO E INSTALAÇÃO. AF_11/2024</t>
  </si>
  <si>
    <t>Peitoril granito cinza polido, c/ largura = 22 cm, esp = 2 cm</t>
  </si>
  <si>
    <t>9.7</t>
  </si>
  <si>
    <t>9.8</t>
  </si>
  <si>
    <t>9.9</t>
  </si>
  <si>
    <t>Grade de ferro 1/2" (incl. pint. anti-corrosiva)</t>
  </si>
  <si>
    <t>Esmalte sobre grade de ferro (superf. aparelhada)</t>
  </si>
  <si>
    <t>Emassamento de superfície, com aplicação de 01 demão de massa acrílica, lixamento e retoques - Rev 03</t>
  </si>
  <si>
    <t>11.3</t>
  </si>
  <si>
    <t>EMASSAMENTO COM MASSA LÁTEX, APLICAÇÃO EM TETO, UMA DEMÃO, LIXAMENTO MANUAL. AF_04/2023</t>
  </si>
  <si>
    <t>9.10</t>
  </si>
  <si>
    <t>ALIZAR DE 5X1,5CM PARA PORTA FIXADO COM PREGOS, PADRÃO MÉDIO - FORNECIMENTO E INSTALAÇÃO. AF_12/2019</t>
  </si>
  <si>
    <t>PINTURA LÁTEX ACRÍLICA PREMIUM, APLICAÇÃO MANUAL EM TETO, DUAS DEMÃOS. AF_04/2023</t>
  </si>
  <si>
    <t>PINTURA COM TINTA ALQUÍDICA DE FUNDO (TIPO ZARCÃO) PULVERIZADA SOBRE PERFIL METÁLICO EXECUTADO EM FÁBRICA (POR DEMÃO). AF_01/2020_PE</t>
  </si>
  <si>
    <t>10.6</t>
  </si>
  <si>
    <t>10.7</t>
  </si>
  <si>
    <t>LIMPEZA DE JANELA DE VIDRO COM CAIXILHO EM AÇO/ALUMÍNIO/PVC. AF_04/2019</t>
  </si>
  <si>
    <t>LIMPEZA DE PISO CERÂMICO OU PORCELANATO UTILIZANDO DETERGENTE NEUTRO E ESCOVAÇÃO MANUAL. AF_04/2019</t>
  </si>
  <si>
    <t>LIMPEZA DE PORTA DE MADEIRA. AF_04/2019</t>
  </si>
  <si>
    <t>LIMPEZA DE PISO UTILIZANDO DETERGENTE NEUTRO E ESCOVAÇÃO . AF_04/2019</t>
  </si>
  <si>
    <t>SERVIÇO PÚBLICO FEDERAL</t>
  </si>
  <si>
    <t>MJSP - POLÍCIA FEDERAL</t>
  </si>
  <si>
    <t>Resp. Técnico: Eng. Marinaldo Ferreira Lobato</t>
  </si>
  <si>
    <t>CÁLCULO DO BDI - BONIFICAÇÕES E DESPESAS INDIRETAS (NÃO DESONERADO)</t>
  </si>
  <si>
    <t>CÁLCULO DO BDI REDUZIDO - BONIFICAÇÕES E DESPESAS INDIRETAS</t>
  </si>
  <si>
    <t>CÁLCULO DO BDI - BONIFICAÇÕES E DESPESAS INDIRETAS (COM DESONERAÇÃO)</t>
  </si>
  <si>
    <t>Objeto: Construção da Sala de Depoente Especial da Delegacia de Polícia Federal em Caxias/MA</t>
  </si>
  <si>
    <r>
      <rPr>
        <b/>
        <sz val="10"/>
        <color theme="1"/>
        <rFont val="Calibri"/>
        <family val="2"/>
        <scheme val="minor"/>
      </rPr>
      <t>Nota 1</t>
    </r>
    <r>
      <rPr>
        <sz val="10"/>
        <color theme="1"/>
        <rFont val="Calibri"/>
        <family val="2"/>
        <scheme val="minor"/>
      </rPr>
      <t xml:space="preserve">: A base de cálculo do ISS, nos termos do Art. 98, </t>
    </r>
    <r>
      <rPr>
        <sz val="10"/>
        <color theme="1"/>
        <rFont val="Calibri"/>
        <family val="2"/>
      </rPr>
      <t>§ 3º,</t>
    </r>
    <r>
      <rPr>
        <sz val="13"/>
        <color theme="1"/>
        <rFont val="Calibri"/>
        <family val="2"/>
      </rPr>
      <t xml:space="preserve">  </t>
    </r>
    <r>
      <rPr>
        <sz val="10"/>
        <color theme="1"/>
        <rFont val="Calibri"/>
        <family val="2"/>
        <scheme val="minor"/>
      </rPr>
      <t>inciso I, do Código Tibutário do Município de Caxias/MA, Lei Complementar nº 22 de 30/12/2009, corresponde ao valor do serviço prestado, deduzidas as parcelas relativas aos materiais fornecidos pelo próprio prestador. Essa regra visa assegurar que o imposto incida exclusivamente sobre a prestação de serviço, evitando a bitributação sobre insumos.</t>
    </r>
  </si>
  <si>
    <r>
      <rPr>
        <b/>
        <sz val="10"/>
        <color theme="1"/>
        <rFont val="Calibri"/>
        <family val="2"/>
        <scheme val="minor"/>
      </rPr>
      <t>Nota 2</t>
    </r>
    <r>
      <rPr>
        <sz val="10"/>
        <color theme="1"/>
        <rFont val="Calibri"/>
        <family val="2"/>
        <scheme val="minor"/>
      </rPr>
      <t>: Conforme o Lei Municipal nº 2608 de 19/12/2022, Art. 2º, a alíquota do ISS aplicável às empresas prestadoras de serviços no município de São Luís/MA é de 4% (quatro por cento). Essa alíquota é aplicada sobre a base de cálculo definida conforme a natureza do serviço e as deduções permitidas.</t>
    </r>
  </si>
  <si>
    <r>
      <rPr>
        <b/>
        <sz val="10"/>
        <color theme="1"/>
        <rFont val="Calibri"/>
        <family val="2"/>
        <scheme val="minor"/>
      </rPr>
      <t>Nota3</t>
    </r>
    <r>
      <rPr>
        <sz val="10"/>
        <color theme="1"/>
        <rFont val="Calibri"/>
        <family val="2"/>
        <scheme val="minor"/>
      </rPr>
      <t xml:space="preserve">: Para a presente contratação, foi adotado o fator de redução de 60% sobre o valor da mão de obra, conforme previsto no Art. 2º do da Lei acima. Aplicando-se esse redutor à alíquota nominal de 4%, obtém-se uma alíquota efetiva de </t>
    </r>
    <r>
      <rPr>
        <b/>
        <sz val="10"/>
        <color theme="1"/>
        <rFont val="Calibri"/>
        <family val="2"/>
        <scheme val="minor"/>
      </rPr>
      <t>2,4% (dois inteiros e quatro décimos por cento)</t>
    </r>
    <r>
      <rPr>
        <sz val="10"/>
        <color theme="1"/>
        <rFont val="Calibri"/>
        <family val="2"/>
        <scheme val="minor"/>
      </rPr>
      <t>, que foi utilizada na composição do BDI. Essa metodologia reflete a prática tributária local para serviços de construção civil com fornecimento de materiais ou uso de equipamentos próprios.</t>
    </r>
  </si>
  <si>
    <t>Local: Rua do Parnaso, 676, Ponte, CEP.: 65.609-620, Caxias / MA.</t>
  </si>
  <si>
    <t>GRUPO TÉCNICO EM EDIFICAÇÕES - GTED/SELOG/SR/PF/MA</t>
  </si>
  <si>
    <t xml:space="preserve"> 12223 </t>
  </si>
  <si>
    <t>Quadro de distribuição de embutir, em chapa de aço, para até 12 disjuntores, com barramento, padrão DIN, exclusive disjuntores</t>
  </si>
  <si>
    <t xml:space="preserve"> 98307 </t>
  </si>
  <si>
    <t>TOMADA DE REDE RJ45 - FORNECIMENTO E INSTALAÇÃO. AF_08/2025</t>
  </si>
  <si>
    <t>ADMINISTRAÇÃO LOCAL DA OBRA</t>
  </si>
  <si>
    <t>Escavação, carga e transporte manual de material de 1ª categoria - DMT de 20 m</t>
  </si>
  <si>
    <t>SICRO 3</t>
  </si>
  <si>
    <r>
      <t>PLANILHA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000000"/>
        <rFont val="Calibri"/>
        <family val="2"/>
        <scheme val="minor"/>
      </rPr>
      <t>ORÇAMENTÁRIA RESUMIDA</t>
    </r>
  </si>
  <si>
    <t>PLANILHA ORÇAMENTÁRIA SINTÉTICA</t>
  </si>
  <si>
    <t>CRONOGRAMA FÍSICO-FINANCEIRO</t>
  </si>
  <si>
    <t>1° MÊS</t>
  </si>
  <si>
    <t>2° MÊS</t>
  </si>
  <si>
    <t>FUNDO SELADOR ACRÍLICO, APLICAÇÃO MANUAL EM PAREDE, UMA DEMÃO. AF_04/2023</t>
  </si>
  <si>
    <t>10.8</t>
  </si>
  <si>
    <t>10.9</t>
  </si>
  <si>
    <t>FUNDO SELADOR ACRÍLICO, APLICAÇÃO MANUAL EM TETO, UMA DEMÃO. AF_04/2023</t>
  </si>
  <si>
    <t>BDI:</t>
  </si>
  <si>
    <t>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</si>
</sst>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&quot;-&quot;??_);_(@_)"/>
    <numFmt numFmtId="166" formatCode="#,##0.00_ ;\-#,##0.00\ "/>
    <numFmt numFmtId="167" formatCode="_(* #,##0.00_);_(* \(#,##0.00\);_(* \-??_);_(@_)"/>
  </numFmts>
  <fonts count="25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name val="Arial"/>
      <family val="1"/>
    </font>
    <font>
      <sz val="10"/>
      <name val="Arial"/>
      <family val="2"/>
    </font>
    <font>
      <sz val="11"/>
      <color indexed="8"/>
      <name val="Arial"/>
      <family val="2"/>
    </font>
    <font>
      <sz val="11"/>
      <color rgb="FF000000"/>
      <name val="Arial"/>
      <family val="2"/>
    </font>
    <font>
      <b/>
      <sz val="10"/>
      <color theme="1"/>
      <name val="Calibri"/>
      <family val="2"/>
      <scheme val="minor"/>
    </font>
    <font>
      <sz val="8"/>
      <name val="Arial"/>
      <family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theme="1"/>
      <name val="Calibri"/>
      <family val="2"/>
    </font>
    <font>
      <sz val="13"/>
      <color theme="1"/>
      <name val="Calibri"/>
      <family val="2"/>
    </font>
    <font>
      <sz val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6" tint="0.39994506668294322"/>
      </left>
      <right style="thin">
        <color theme="6" tint="0.39994506668294322"/>
      </right>
      <top style="thin">
        <color theme="6" tint="0.39994506668294322"/>
      </top>
      <bottom style="thin">
        <color theme="6" tint="0.39994506668294322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1" fillId="0" borderId="0"/>
    <xf numFmtId="165" fontId="4" fillId="0" borderId="0" applyFont="0" applyFill="0" applyBorder="0" applyAlignment="0" applyProtection="0"/>
    <xf numFmtId="0" fontId="5" fillId="0" borderId="0"/>
    <xf numFmtId="44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</cellStyleXfs>
  <cellXfs count="140">
    <xf numFmtId="0" fontId="0" fillId="0" borderId="0" xfId="0"/>
    <xf numFmtId="49" fontId="10" fillId="0" borderId="15" xfId="10" applyNumberFormat="1" applyFont="1" applyBorder="1" applyAlignment="1">
      <alignment horizontal="center"/>
    </xf>
    <xf numFmtId="0" fontId="12" fillId="0" borderId="15" xfId="10" applyFont="1" applyBorder="1" applyAlignment="1">
      <alignment horizontal="center" vertical="top"/>
    </xf>
    <xf numFmtId="10" fontId="12" fillId="0" borderId="15" xfId="11" applyNumberFormat="1" applyFont="1" applyFill="1" applyBorder="1" applyAlignment="1">
      <alignment horizontal="center" vertical="center"/>
    </xf>
    <xf numFmtId="0" fontId="13" fillId="0" borderId="15" xfId="10" applyFont="1" applyBorder="1" applyAlignment="1">
      <alignment horizontal="center" vertical="center"/>
    </xf>
    <xf numFmtId="0" fontId="14" fillId="0" borderId="15" xfId="10" applyFont="1" applyBorder="1" applyAlignment="1">
      <alignment horizontal="center" vertical="top"/>
    </xf>
    <xf numFmtId="10" fontId="14" fillId="0" borderId="15" xfId="11" applyNumberFormat="1" applyFont="1" applyFill="1" applyBorder="1" applyAlignment="1">
      <alignment horizontal="right" vertical="center"/>
    </xf>
    <xf numFmtId="0" fontId="14" fillId="0" borderId="15" xfId="10" applyFont="1" applyBorder="1" applyAlignment="1">
      <alignment horizontal="right" vertical="center"/>
    </xf>
    <xf numFmtId="10" fontId="11" fillId="0" borderId="15" xfId="11" applyNumberFormat="1" applyFont="1" applyFill="1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17" fontId="12" fillId="0" borderId="0" xfId="0" applyNumberFormat="1" applyFont="1"/>
    <xf numFmtId="0" fontId="12" fillId="0" borderId="0" xfId="0" applyFont="1" applyAlignment="1">
      <alignment vertical="center"/>
    </xf>
    <xf numFmtId="0" fontId="1" fillId="4" borderId="0" xfId="3" applyFill="1"/>
    <xf numFmtId="0" fontId="12" fillId="0" borderId="0" xfId="0" applyFont="1" applyAlignment="1">
      <alignment horizontal="left" vertical="top"/>
    </xf>
    <xf numFmtId="10" fontId="12" fillId="0" borderId="0" xfId="12" applyNumberFormat="1" applyFont="1" applyAlignment="1">
      <alignment horizontal="left" vertical="top"/>
    </xf>
    <xf numFmtId="0" fontId="19" fillId="4" borderId="7" xfId="0" quotePrefix="1" applyFont="1" applyFill="1" applyBorder="1" applyAlignment="1">
      <alignment horizontal="center" vertical="center" wrapText="1"/>
    </xf>
    <xf numFmtId="0" fontId="12" fillId="0" borderId="0" xfId="2" applyFont="1" applyAlignment="1">
      <alignment vertical="center"/>
    </xf>
    <xf numFmtId="0" fontId="20" fillId="0" borderId="0" xfId="3" applyFont="1" applyAlignment="1">
      <alignment horizontal="center" vertical="center" wrapText="1"/>
    </xf>
    <xf numFmtId="0" fontId="11" fillId="7" borderId="7" xfId="0" applyFont="1" applyFill="1" applyBorder="1" applyAlignment="1">
      <alignment horizontal="center" vertical="center"/>
    </xf>
    <xf numFmtId="165" fontId="11" fillId="7" borderId="7" xfId="0" applyNumberFormat="1" applyFont="1" applyFill="1" applyBorder="1" applyAlignment="1">
      <alignment horizontal="center" vertical="center"/>
    </xf>
    <xf numFmtId="0" fontId="11" fillId="7" borderId="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4" fontId="10" fillId="2" borderId="9" xfId="0" applyNumberFormat="1" applyFont="1" applyFill="1" applyBorder="1" applyAlignment="1">
      <alignment horizontal="right" vertical="center" wrapText="1"/>
    </xf>
    <xf numFmtId="0" fontId="10" fillId="2" borderId="10" xfId="0" applyFont="1" applyFill="1" applyBorder="1" applyAlignment="1">
      <alignment vertical="center" wrapText="1"/>
    </xf>
    <xf numFmtId="4" fontId="10" fillId="2" borderId="7" xfId="0" applyNumberFormat="1" applyFont="1" applyFill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165" fontId="1" fillId="0" borderId="7" xfId="0" applyNumberFormat="1" applyFont="1" applyBorder="1" applyAlignment="1">
      <alignment horizontal="right" vertical="center" wrapText="1"/>
    </xf>
    <xf numFmtId="4" fontId="1" fillId="4" borderId="7" xfId="0" applyNumberFormat="1" applyFont="1" applyFill="1" applyBorder="1" applyAlignment="1">
      <alignment horizontal="right" vertical="center" wrapText="1"/>
    </xf>
    <xf numFmtId="4" fontId="12" fillId="4" borderId="7" xfId="0" applyNumberFormat="1" applyFont="1" applyFill="1" applyBorder="1" applyAlignment="1">
      <alignment horizontal="right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left" vertical="center" wrapText="1"/>
    </xf>
    <xf numFmtId="165" fontId="11" fillId="2" borderId="7" xfId="0" applyNumberFormat="1" applyFont="1" applyFill="1" applyBorder="1" applyAlignment="1">
      <alignment horizontal="right" vertical="center" wrapText="1"/>
    </xf>
    <xf numFmtId="4" fontId="11" fillId="2" borderId="7" xfId="0" applyNumberFormat="1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165" fontId="12" fillId="0" borderId="7" xfId="0" applyNumberFormat="1" applyFont="1" applyBorder="1" applyAlignment="1">
      <alignment horizontal="right" vertical="center" wrapText="1"/>
    </xf>
    <xf numFmtId="0" fontId="12" fillId="4" borderId="7" xfId="0" quotePrefix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justify" vertical="center" wrapText="1"/>
    </xf>
    <xf numFmtId="4" fontId="12" fillId="0" borderId="7" xfId="0" applyNumberFormat="1" applyFont="1" applyBorder="1" applyAlignment="1">
      <alignment horizontal="right" vertical="center" wrapText="1"/>
    </xf>
    <xf numFmtId="0" fontId="12" fillId="4" borderId="7" xfId="0" applyFont="1" applyFill="1" applyBorder="1" applyAlignment="1">
      <alignment horizontal="left" vertical="center" wrapText="1"/>
    </xf>
    <xf numFmtId="0" fontId="12" fillId="4" borderId="7" xfId="0" applyFont="1" applyFill="1" applyBorder="1" applyAlignment="1">
      <alignment horizontal="justify" vertical="center" wrapText="1"/>
    </xf>
    <xf numFmtId="44" fontId="11" fillId="2" borderId="7" xfId="6" applyFont="1" applyFill="1" applyBorder="1" applyAlignment="1">
      <alignment vertical="center" wrapText="1"/>
    </xf>
    <xf numFmtId="0" fontId="11" fillId="3" borderId="0" xfId="0" applyFont="1" applyFill="1" applyAlignment="1">
      <alignment horizontal="right" vertical="top" wrapText="1"/>
    </xf>
    <xf numFmtId="0" fontId="12" fillId="3" borderId="0" xfId="0" applyFont="1" applyFill="1" applyAlignment="1">
      <alignment horizontal="left" vertical="top" wrapText="1"/>
    </xf>
    <xf numFmtId="43" fontId="11" fillId="3" borderId="0" xfId="1" applyFont="1" applyFill="1" applyAlignment="1">
      <alignment horizontal="right" vertical="top" wrapText="1"/>
    </xf>
    <xf numFmtId="4" fontId="11" fillId="3" borderId="2" xfId="0" applyNumberFormat="1" applyFont="1" applyFill="1" applyBorder="1" applyAlignment="1">
      <alignment horizontal="right" vertical="top" wrapText="1"/>
    </xf>
    <xf numFmtId="4" fontId="11" fillId="3" borderId="0" xfId="0" applyNumberFormat="1" applyFont="1" applyFill="1" applyAlignment="1">
      <alignment horizontal="right" vertical="top" wrapText="1"/>
    </xf>
    <xf numFmtId="44" fontId="11" fillId="3" borderId="0" xfId="0" applyNumberFormat="1" applyFont="1" applyFill="1" applyAlignment="1">
      <alignment horizontal="right" vertical="top" wrapText="1"/>
    </xf>
    <xf numFmtId="0" fontId="12" fillId="0" borderId="0" xfId="2" applyFont="1" applyAlignment="1">
      <alignment horizontal="center"/>
    </xf>
    <xf numFmtId="0" fontId="12" fillId="0" borderId="0" xfId="2" applyFont="1" applyAlignment="1">
      <alignment horizontal="center" vertical="center"/>
    </xf>
    <xf numFmtId="165" fontId="12" fillId="0" borderId="0" xfId="4" applyFont="1" applyAlignment="1">
      <alignment horizontal="center" vertical="center"/>
    </xf>
    <xf numFmtId="165" fontId="12" fillId="0" borderId="0" xfId="4" applyFont="1" applyAlignment="1">
      <alignment horizontal="right" vertical="center"/>
    </xf>
    <xf numFmtId="0" fontId="12" fillId="0" borderId="0" xfId="2" applyFont="1"/>
    <xf numFmtId="0" fontId="12" fillId="0" borderId="7" xfId="0" quotePrefix="1" applyFont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6" fontId="12" fillId="0" borderId="7" xfId="1" applyNumberFormat="1" applyFont="1" applyBorder="1" applyAlignment="1">
      <alignment horizontal="center" vertical="center" wrapText="1"/>
    </xf>
    <xf numFmtId="0" fontId="12" fillId="0" borderId="0" xfId="2" applyFont="1" applyAlignment="1">
      <alignment vertical="center" wrapText="1"/>
    </xf>
    <xf numFmtId="164" fontId="11" fillId="6" borderId="7" xfId="0" applyNumberFormat="1" applyFont="1" applyFill="1" applyBorder="1" applyAlignment="1">
      <alignment horizontal="center" vertical="center"/>
    </xf>
    <xf numFmtId="43" fontId="12" fillId="0" borderId="0" xfId="2" applyNumberFormat="1" applyFont="1" applyAlignment="1">
      <alignment vertical="center"/>
    </xf>
    <xf numFmtId="43" fontId="12" fillId="0" borderId="0" xfId="0" applyNumberFormat="1" applyFont="1" applyAlignment="1">
      <alignment horizontal="left" vertical="top"/>
    </xf>
    <xf numFmtId="0" fontId="12" fillId="0" borderId="4" xfId="0" applyFont="1" applyBorder="1" applyAlignment="1">
      <alignment horizontal="center" vertical="center"/>
    </xf>
    <xf numFmtId="10" fontId="12" fillId="0" borderId="7" xfId="12" applyNumberFormat="1" applyFont="1" applyBorder="1" applyAlignment="1">
      <alignment horizontal="center" vertical="center"/>
    </xf>
    <xf numFmtId="9" fontId="12" fillId="0" borderId="7" xfId="12" applyFont="1" applyBorder="1" applyAlignment="1">
      <alignment horizontal="center" vertical="center"/>
    </xf>
    <xf numFmtId="43" fontId="12" fillId="0" borderId="7" xfId="1" applyFont="1" applyBorder="1"/>
    <xf numFmtId="9" fontId="12" fillId="0" borderId="0" xfId="0" applyNumberFormat="1" applyFont="1"/>
    <xf numFmtId="43" fontId="12" fillId="0" borderId="0" xfId="0" applyNumberFormat="1" applyFont="1"/>
    <xf numFmtId="43" fontId="12" fillId="0" borderId="0" xfId="1" applyFont="1"/>
    <xf numFmtId="44" fontId="12" fillId="7" borderId="7" xfId="6" applyFont="1" applyFill="1" applyBorder="1"/>
    <xf numFmtId="10" fontId="12" fillId="7" borderId="7" xfId="12" applyNumberFormat="1" applyFont="1" applyFill="1" applyBorder="1" applyAlignment="1">
      <alignment horizontal="center" vertical="center"/>
    </xf>
    <xf numFmtId="43" fontId="12" fillId="0" borderId="7" xfId="1" applyFont="1" applyBorder="1" applyAlignment="1">
      <alignment horizontal="center" vertical="center"/>
    </xf>
    <xf numFmtId="0" fontId="12" fillId="0" borderId="7" xfId="0" applyFont="1" applyBorder="1"/>
    <xf numFmtId="43" fontId="12" fillId="7" borderId="7" xfId="0" applyNumberFormat="1" applyFont="1" applyFill="1" applyBorder="1"/>
    <xf numFmtId="10" fontId="12" fillId="0" borderId="0" xfId="0" applyNumberFormat="1" applyFont="1"/>
    <xf numFmtId="10" fontId="12" fillId="6" borderId="7" xfId="1" applyNumberFormat="1" applyFont="1" applyFill="1" applyBorder="1" applyAlignment="1">
      <alignment horizontal="center" vertical="center"/>
    </xf>
    <xf numFmtId="43" fontId="12" fillId="6" borderId="7" xfId="0" applyNumberFormat="1" applyFont="1" applyFill="1" applyBorder="1"/>
    <xf numFmtId="43" fontId="12" fillId="0" borderId="0" xfId="1" applyFont="1" applyAlignment="1">
      <alignment horizontal="center" vertical="center"/>
    </xf>
    <xf numFmtId="0" fontId="10" fillId="0" borderId="7" xfId="8" applyFont="1" applyBorder="1" applyAlignment="1">
      <alignment horizontal="center" vertical="center"/>
    </xf>
    <xf numFmtId="43" fontId="10" fillId="0" borderId="7" xfId="1" applyFont="1" applyFill="1" applyBorder="1" applyAlignment="1">
      <alignment horizontal="center" vertical="center"/>
    </xf>
    <xf numFmtId="0" fontId="24" fillId="5" borderId="7" xfId="3" applyFont="1" applyFill="1" applyBorder="1" applyAlignment="1">
      <alignment horizontal="center" vertical="center"/>
    </xf>
    <xf numFmtId="43" fontId="12" fillId="0" borderId="7" xfId="1" applyFont="1" applyBorder="1" applyAlignment="1">
      <alignment vertical="center"/>
    </xf>
    <xf numFmtId="0" fontId="12" fillId="0" borderId="7" xfId="3" applyFont="1" applyBorder="1" applyAlignment="1">
      <alignment horizontal="right" vertical="center" wrapText="1"/>
    </xf>
    <xf numFmtId="10" fontId="12" fillId="0" borderId="7" xfId="3" applyNumberFormat="1" applyFont="1" applyBorder="1" applyAlignment="1">
      <alignment vertical="center" wrapText="1"/>
    </xf>
    <xf numFmtId="17" fontId="12" fillId="0" borderId="7" xfId="0" applyNumberFormat="1" applyFont="1" applyBorder="1"/>
    <xf numFmtId="0" fontId="21" fillId="0" borderId="0" xfId="3" applyFont="1" applyAlignment="1">
      <alignment vertical="center" wrapText="1"/>
    </xf>
    <xf numFmtId="0" fontId="20" fillId="0" borderId="0" xfId="0" applyFont="1" applyAlignment="1">
      <alignment horizontal="center"/>
    </xf>
    <xf numFmtId="0" fontId="11" fillId="6" borderId="8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11" fillId="6" borderId="7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2" fillId="0" borderId="8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0" fillId="2" borderId="8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right" vertical="top" wrapText="1"/>
    </xf>
    <xf numFmtId="0" fontId="11" fillId="3" borderId="0" xfId="0" applyFont="1" applyFill="1" applyAlignment="1">
      <alignment horizontal="left" vertical="top" wrapText="1"/>
    </xf>
    <xf numFmtId="0" fontId="20" fillId="0" borderId="4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12" fillId="0" borderId="11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20" fillId="0" borderId="1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12" fillId="0" borderId="15" xfId="10" applyFont="1" applyBorder="1" applyAlignment="1">
      <alignment horizontal="justify" vertical="center" wrapText="1"/>
    </xf>
    <xf numFmtId="0" fontId="12" fillId="0" borderId="15" xfId="10" applyFont="1" applyBorder="1" applyAlignment="1">
      <alignment horizontal="center"/>
    </xf>
    <xf numFmtId="167" fontId="13" fillId="0" borderId="15" xfId="10" applyNumberFormat="1" applyFont="1" applyBorder="1" applyAlignment="1">
      <alignment horizontal="center"/>
    </xf>
    <xf numFmtId="0" fontId="11" fillId="8" borderId="15" xfId="9" applyFont="1" applyFill="1" applyBorder="1" applyAlignment="1">
      <alignment horizontal="center" vertical="center"/>
    </xf>
    <xf numFmtId="49" fontId="10" fillId="0" borderId="15" xfId="10" applyNumberFormat="1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4" fillId="0" borderId="15" xfId="10" applyFont="1" applyBorder="1" applyAlignment="1">
      <alignment horizontal="justify" vertical="center" wrapText="1"/>
    </xf>
    <xf numFmtId="167" fontId="11" fillId="0" borderId="15" xfId="10" applyNumberFormat="1" applyFont="1" applyBorder="1" applyAlignment="1">
      <alignment horizontal="center"/>
    </xf>
    <xf numFmtId="0" fontId="11" fillId="0" borderId="15" xfId="10" applyFont="1" applyBorder="1" applyAlignment="1">
      <alignment horizontal="center"/>
    </xf>
    <xf numFmtId="0" fontId="15" fillId="0" borderId="15" xfId="0" applyFont="1" applyBorder="1" applyAlignment="1">
      <alignment horizontal="justify" vertical="center" wrapText="1"/>
    </xf>
    <xf numFmtId="0" fontId="12" fillId="0" borderId="15" xfId="0" applyFont="1" applyBorder="1" applyAlignment="1">
      <alignment horizontal="center"/>
    </xf>
    <xf numFmtId="0" fontId="11" fillId="6" borderId="8" xfId="9" applyFont="1" applyFill="1" applyBorder="1" applyAlignment="1">
      <alignment horizontal="center" vertical="center"/>
    </xf>
    <xf numFmtId="0" fontId="11" fillId="6" borderId="9" xfId="9" applyFont="1" applyFill="1" applyBorder="1" applyAlignment="1">
      <alignment horizontal="center" vertical="center"/>
    </xf>
    <xf numFmtId="0" fontId="11" fillId="6" borderId="10" xfId="9" applyFont="1" applyFill="1" applyBorder="1" applyAlignment="1">
      <alignment horizontal="center" vertical="center"/>
    </xf>
    <xf numFmtId="0" fontId="23" fillId="5" borderId="7" xfId="3" applyFont="1" applyFill="1" applyBorder="1" applyAlignment="1">
      <alignment horizontal="center" vertical="center"/>
    </xf>
    <xf numFmtId="0" fontId="10" fillId="0" borderId="7" xfId="8" applyFont="1" applyBorder="1" applyAlignment="1">
      <alignment horizontal="center" vertical="center"/>
    </xf>
    <xf numFmtId="0" fontId="10" fillId="0" borderId="7" xfId="8" applyFont="1" applyBorder="1" applyAlignment="1">
      <alignment horizontal="center" vertical="center" wrapText="1"/>
    </xf>
    <xf numFmtId="0" fontId="10" fillId="0" borderId="14" xfId="8" applyFont="1" applyBorder="1" applyAlignment="1">
      <alignment horizontal="center" vertical="center" wrapText="1"/>
    </xf>
    <xf numFmtId="0" fontId="10" fillId="0" borderId="13" xfId="8" applyFont="1" applyBorder="1" applyAlignment="1">
      <alignment horizontal="center" vertical="center" wrapText="1"/>
    </xf>
    <xf numFmtId="0" fontId="10" fillId="0" borderId="8" xfId="8" applyFont="1" applyBorder="1" applyAlignment="1">
      <alignment horizontal="center" vertical="center"/>
    </xf>
    <xf numFmtId="0" fontId="10" fillId="0" borderId="9" xfId="8" applyFont="1" applyBorder="1" applyAlignment="1">
      <alignment horizontal="center" vertical="center"/>
    </xf>
  </cellXfs>
  <cellStyles count="14">
    <cellStyle name="Moeda" xfId="6" builtinId="4"/>
    <cellStyle name="Normal" xfId="0" builtinId="0"/>
    <cellStyle name="Normal 12 5" xfId="9" xr:uid="{465610F0-78B5-41F8-943B-6557FE6F7125}"/>
    <cellStyle name="Normal 2" xfId="2" xr:uid="{82C07D48-AE26-4BBD-AC1B-D2A4173CF24D}"/>
    <cellStyle name="Normal 2 10 5" xfId="8" xr:uid="{2043E28A-3B30-41E3-8EBB-5BA8F662537A}"/>
    <cellStyle name="Normal 2 3 2 2" xfId="13" xr:uid="{E86FD714-918A-4B20-8C16-F4BFCEAF0D6B}"/>
    <cellStyle name="Normal 3 3" xfId="5" xr:uid="{71CA012C-D249-4285-A8C5-1ED2E83A4E8A}"/>
    <cellStyle name="Normal 4 10 4" xfId="10" xr:uid="{0DCEF9B1-0228-4215-AEAB-D35EBBA616ED}"/>
    <cellStyle name="Normal 5" xfId="3" xr:uid="{C0E88772-1F9B-453B-A1AE-5C132EAB874B}"/>
    <cellStyle name="Porcentagem" xfId="12" builtinId="5"/>
    <cellStyle name="Porcentagem 13" xfId="11" xr:uid="{B8392233-B963-4ED4-92E9-9EEDF304A622}"/>
    <cellStyle name="Porcentagem 2 2 5" xfId="7" xr:uid="{1F086BB1-1129-4B57-B946-4D52B582BD02}"/>
    <cellStyle name="Vírgula" xfId="1" builtinId="3"/>
    <cellStyle name="Vírgula 2" xfId="4" xr:uid="{E2C18927-AE99-481D-B151-608B97C9691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52022</xdr:colOff>
      <xdr:row>0</xdr:row>
      <xdr:rowOff>0</xdr:rowOff>
    </xdr:from>
    <xdr:to>
      <xdr:col>1</xdr:col>
      <xdr:colOff>315058</xdr:colOff>
      <xdr:row>4</xdr:row>
      <xdr:rowOff>15737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396C8EC-81A2-4DAD-8260-F4E5742006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85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22" y="0"/>
          <a:ext cx="624329" cy="7777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170794</xdr:colOff>
      <xdr:row>0</xdr:row>
      <xdr:rowOff>0</xdr:rowOff>
    </xdr:from>
    <xdr:to>
      <xdr:col>0</xdr:col>
      <xdr:colOff>795123</xdr:colOff>
      <xdr:row>3</xdr:row>
      <xdr:rowOff>206237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8AE6D0F-878E-4B28-A288-AC827BE93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85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794" y="0"/>
          <a:ext cx="624329" cy="7777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147272</xdr:colOff>
      <xdr:row>0</xdr:row>
      <xdr:rowOff>0</xdr:rowOff>
    </xdr:from>
    <xdr:to>
      <xdr:col>1</xdr:col>
      <xdr:colOff>93421</xdr:colOff>
      <xdr:row>3</xdr:row>
      <xdr:rowOff>131884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368F02E-F99A-497B-8A6F-2243579D81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85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272" y="0"/>
          <a:ext cx="634880" cy="7253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106422</xdr:colOff>
      <xdr:row>0</xdr:row>
      <xdr:rowOff>0</xdr:rowOff>
    </xdr:from>
    <xdr:to>
      <xdr:col>1</xdr:col>
      <xdr:colOff>210449</xdr:colOff>
      <xdr:row>3</xdr:row>
      <xdr:rowOff>182166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51A880C-DE35-4988-BBE1-F27E72D878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85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422" y="0"/>
          <a:ext cx="567853" cy="7441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83804-145E-4CC6-8F1A-33EE50AC70C9}">
  <sheetPr>
    <tabColor theme="8" tint="0.79998168889431442"/>
  </sheetPr>
  <dimension ref="A1:F22"/>
  <sheetViews>
    <sheetView view="pageBreakPreview" zoomScale="145" zoomScaleNormal="100" zoomScaleSheetLayoutView="145" workbookViewId="0">
      <selection activeCell="A8" sqref="A8:F22"/>
    </sheetView>
  </sheetViews>
  <sheetFormatPr defaultColWidth="9" defaultRowHeight="15" x14ac:dyDescent="0.25"/>
  <cols>
    <col min="1" max="1" width="4.75" style="57" bestFit="1" customWidth="1"/>
    <col min="2" max="2" width="43.125" style="57" bestFit="1" customWidth="1"/>
    <col min="3" max="3" width="5.5" style="58" bestFit="1" customWidth="1"/>
    <col min="4" max="4" width="5.5" style="59" bestFit="1" customWidth="1"/>
    <col min="5" max="5" width="13.125" style="18" bestFit="1" customWidth="1"/>
    <col min="6" max="6" width="11" style="18" bestFit="1" customWidth="1"/>
    <col min="7" max="16384" width="9" style="18"/>
  </cols>
  <sheetData>
    <row r="1" spans="1:6" x14ac:dyDescent="0.25">
      <c r="A1" s="93" t="s">
        <v>334</v>
      </c>
      <c r="B1" s="93"/>
      <c r="C1" s="93"/>
      <c r="D1" s="93"/>
      <c r="E1" s="93"/>
      <c r="F1" s="93"/>
    </row>
    <row r="2" spans="1:6" x14ac:dyDescent="0.25">
      <c r="A2" s="93" t="s">
        <v>335</v>
      </c>
      <c r="B2" s="93"/>
      <c r="C2" s="93"/>
      <c r="D2" s="93"/>
      <c r="E2" s="93"/>
      <c r="F2" s="93"/>
    </row>
    <row r="3" spans="1:6" x14ac:dyDescent="0.25">
      <c r="A3" s="93" t="s">
        <v>345</v>
      </c>
      <c r="B3" s="93"/>
      <c r="C3" s="93"/>
      <c r="D3" s="93"/>
      <c r="E3" s="93"/>
      <c r="F3" s="93"/>
    </row>
    <row r="4" spans="1:6" x14ac:dyDescent="0.25">
      <c r="A4" s="10"/>
      <c r="B4" s="11"/>
      <c r="C4" s="9"/>
      <c r="D4" s="9"/>
      <c r="E4" s="12"/>
      <c r="F4" s="12">
        <v>45901</v>
      </c>
    </row>
    <row r="5" spans="1:6" x14ac:dyDescent="0.2">
      <c r="A5" s="98" t="s">
        <v>340</v>
      </c>
      <c r="B5" s="98"/>
      <c r="C5" s="98"/>
      <c r="D5" s="98"/>
      <c r="E5" s="98"/>
      <c r="F5" s="98"/>
    </row>
    <row r="6" spans="1:6" x14ac:dyDescent="0.2">
      <c r="A6" s="98" t="s">
        <v>344</v>
      </c>
      <c r="B6" s="98"/>
      <c r="C6" s="98"/>
      <c r="D6" s="98"/>
      <c r="E6" s="98"/>
      <c r="F6" s="98"/>
    </row>
    <row r="7" spans="1:6" ht="15.75" customHeight="1" x14ac:dyDescent="0.25">
      <c r="A7" s="98" t="s">
        <v>336</v>
      </c>
      <c r="B7" s="98"/>
      <c r="C7" s="98"/>
      <c r="D7" s="98"/>
      <c r="E7" s="98"/>
      <c r="F7" s="61"/>
    </row>
    <row r="8" spans="1:6" s="15" customFormat="1" x14ac:dyDescent="0.2">
      <c r="A8" s="97" t="s">
        <v>353</v>
      </c>
      <c r="B8" s="97"/>
      <c r="C8" s="97"/>
      <c r="D8" s="97"/>
      <c r="E8" s="97"/>
      <c r="F8" s="97"/>
    </row>
    <row r="9" spans="1:6" s="15" customFormat="1" ht="30" x14ac:dyDescent="0.2">
      <c r="A9" s="20" t="s">
        <v>34</v>
      </c>
      <c r="B9" s="20" t="s">
        <v>27</v>
      </c>
      <c r="C9" s="20" t="s">
        <v>28</v>
      </c>
      <c r="D9" s="20" t="s">
        <v>29</v>
      </c>
      <c r="E9" s="22" t="s">
        <v>30</v>
      </c>
      <c r="F9" s="20" t="s">
        <v>31</v>
      </c>
    </row>
    <row r="10" spans="1:6" s="15" customFormat="1" x14ac:dyDescent="0.2">
      <c r="A10" s="62">
        <v>1</v>
      </c>
      <c r="B10" s="42" t="s">
        <v>350</v>
      </c>
      <c r="C10" s="40" t="s">
        <v>11</v>
      </c>
      <c r="D10" s="40">
        <v>1</v>
      </c>
      <c r="E10" s="63">
        <v>5328.8</v>
      </c>
      <c r="F10" s="63">
        <v>5328.8</v>
      </c>
    </row>
    <row r="11" spans="1:6" ht="12.75" customHeight="1" x14ac:dyDescent="0.2">
      <c r="A11" s="62">
        <v>2</v>
      </c>
      <c r="B11" s="42" t="s">
        <v>0</v>
      </c>
      <c r="C11" s="40" t="s">
        <v>11</v>
      </c>
      <c r="D11" s="40">
        <v>1</v>
      </c>
      <c r="E11" s="63">
        <v>3497.49</v>
      </c>
      <c r="F11" s="63">
        <v>3497.49</v>
      </c>
    </row>
    <row r="12" spans="1:6" s="65" customFormat="1" ht="12.75" customHeight="1" x14ac:dyDescent="0.2">
      <c r="A12" s="62">
        <v>3</v>
      </c>
      <c r="B12" s="42" t="s">
        <v>174</v>
      </c>
      <c r="C12" s="40" t="s">
        <v>11</v>
      </c>
      <c r="D12" s="40">
        <v>1</v>
      </c>
      <c r="E12" s="64">
        <v>4503.1399999999994</v>
      </c>
      <c r="F12" s="63">
        <v>4503.1399999999994</v>
      </c>
    </row>
    <row r="13" spans="1:6" s="65" customFormat="1" ht="12.75" customHeight="1" x14ac:dyDescent="0.2">
      <c r="A13" s="62">
        <v>4</v>
      </c>
      <c r="B13" s="42" t="s">
        <v>175</v>
      </c>
      <c r="C13" s="40" t="s">
        <v>11</v>
      </c>
      <c r="D13" s="40">
        <v>1</v>
      </c>
      <c r="E13" s="64">
        <v>15790.880000000001</v>
      </c>
      <c r="F13" s="63">
        <v>15790.880000000001</v>
      </c>
    </row>
    <row r="14" spans="1:6" s="65" customFormat="1" ht="12.75" customHeight="1" x14ac:dyDescent="0.2">
      <c r="A14" s="62">
        <v>5</v>
      </c>
      <c r="B14" s="42" t="s">
        <v>203</v>
      </c>
      <c r="C14" s="40" t="s">
        <v>11</v>
      </c>
      <c r="D14" s="40">
        <v>1</v>
      </c>
      <c r="E14" s="64">
        <v>13416.359999999999</v>
      </c>
      <c r="F14" s="63">
        <v>13416.359999999999</v>
      </c>
    </row>
    <row r="15" spans="1:6" s="65" customFormat="1" x14ac:dyDescent="0.2">
      <c r="A15" s="62">
        <v>6</v>
      </c>
      <c r="B15" s="42" t="s">
        <v>15</v>
      </c>
      <c r="C15" s="40" t="s">
        <v>11</v>
      </c>
      <c r="D15" s="40">
        <v>1</v>
      </c>
      <c r="E15" s="64">
        <v>3874.49</v>
      </c>
      <c r="F15" s="63">
        <v>3874.49</v>
      </c>
    </row>
    <row r="16" spans="1:6" s="65" customFormat="1" ht="12.75" customHeight="1" x14ac:dyDescent="0.2">
      <c r="A16" s="62">
        <v>7</v>
      </c>
      <c r="B16" s="42" t="s">
        <v>178</v>
      </c>
      <c r="C16" s="40" t="s">
        <v>11</v>
      </c>
      <c r="D16" s="40">
        <v>1</v>
      </c>
      <c r="E16" s="64">
        <v>11994.500000000002</v>
      </c>
      <c r="F16" s="63">
        <v>11994.500000000002</v>
      </c>
    </row>
    <row r="17" spans="1:6" s="65" customFormat="1" ht="12.75" customHeight="1" x14ac:dyDescent="0.2">
      <c r="A17" s="62">
        <v>8</v>
      </c>
      <c r="B17" s="42" t="s">
        <v>283</v>
      </c>
      <c r="C17" s="40" t="s">
        <v>11</v>
      </c>
      <c r="D17" s="40">
        <v>1</v>
      </c>
      <c r="E17" s="64">
        <v>8952.4999999999982</v>
      </c>
      <c r="F17" s="63">
        <v>8952.4999999999982</v>
      </c>
    </row>
    <row r="18" spans="1:6" s="65" customFormat="1" ht="12.75" customHeight="1" x14ac:dyDescent="0.2">
      <c r="A18" s="62">
        <v>9</v>
      </c>
      <c r="B18" s="42" t="s">
        <v>20</v>
      </c>
      <c r="C18" s="40" t="s">
        <v>11</v>
      </c>
      <c r="D18" s="40">
        <v>1</v>
      </c>
      <c r="E18" s="64">
        <v>8092.9299999999994</v>
      </c>
      <c r="F18" s="63">
        <v>8092.9299999999994</v>
      </c>
    </row>
    <row r="19" spans="1:6" s="65" customFormat="1" ht="12.75" customHeight="1" x14ac:dyDescent="0.2">
      <c r="A19" s="62">
        <v>10</v>
      </c>
      <c r="B19" s="42" t="s">
        <v>22</v>
      </c>
      <c r="C19" s="40" t="s">
        <v>11</v>
      </c>
      <c r="D19" s="40">
        <v>1</v>
      </c>
      <c r="E19" s="64">
        <v>5984.09</v>
      </c>
      <c r="F19" s="63">
        <v>5984.09</v>
      </c>
    </row>
    <row r="20" spans="1:6" s="65" customFormat="1" ht="12.75" customHeight="1" x14ac:dyDescent="0.2">
      <c r="A20" s="62">
        <v>11</v>
      </c>
      <c r="B20" s="42" t="s">
        <v>206</v>
      </c>
      <c r="C20" s="40" t="s">
        <v>11</v>
      </c>
      <c r="D20" s="40">
        <v>1</v>
      </c>
      <c r="E20" s="64">
        <v>7285.92</v>
      </c>
      <c r="F20" s="63">
        <v>7285.92</v>
      </c>
    </row>
    <row r="21" spans="1:6" s="65" customFormat="1" ht="12.75" customHeight="1" x14ac:dyDescent="0.2">
      <c r="A21" s="62">
        <v>12</v>
      </c>
      <c r="B21" s="42" t="s">
        <v>26</v>
      </c>
      <c r="C21" s="40" t="s">
        <v>11</v>
      </c>
      <c r="D21" s="40">
        <v>1</v>
      </c>
      <c r="E21" s="64">
        <v>298.52999999999997</v>
      </c>
      <c r="F21" s="63">
        <v>298.52999999999997</v>
      </c>
    </row>
    <row r="22" spans="1:6" s="65" customFormat="1" x14ac:dyDescent="0.2">
      <c r="A22" s="94" t="s">
        <v>33</v>
      </c>
      <c r="B22" s="95"/>
      <c r="C22" s="95"/>
      <c r="D22" s="95"/>
      <c r="E22" s="96"/>
      <c r="F22" s="66">
        <v>89019.629999999976</v>
      </c>
    </row>
  </sheetData>
  <mergeCells count="8">
    <mergeCell ref="A1:F1"/>
    <mergeCell ref="A2:F2"/>
    <mergeCell ref="A3:F3"/>
    <mergeCell ref="A22:E22"/>
    <mergeCell ref="A8:F8"/>
    <mergeCell ref="A5:F5"/>
    <mergeCell ref="A6:F6"/>
    <mergeCell ref="A7:E7"/>
  </mergeCells>
  <phoneticPr fontId="7" type="noConversion"/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9BA4E-F6BF-44D5-BC08-645E44E227FE}">
  <sheetPr>
    <tabColor theme="7" tint="0.79998168889431442"/>
  </sheetPr>
  <dimension ref="A1:L151"/>
  <sheetViews>
    <sheetView tabSelected="1" view="pageBreakPreview" zoomScale="145" zoomScaleNormal="130" zoomScaleSheetLayoutView="145" workbookViewId="0">
      <selection activeCell="J159" sqref="J159"/>
    </sheetView>
  </sheetViews>
  <sheetFormatPr defaultColWidth="9" defaultRowHeight="15" x14ac:dyDescent="0.25"/>
  <cols>
    <col min="1" max="1" width="12.375" style="57" bestFit="1" customWidth="1"/>
    <col min="2" max="2" width="11" style="57" bestFit="1" customWidth="1"/>
    <col min="3" max="3" width="10.5" style="57" bestFit="1" customWidth="1"/>
    <col min="4" max="4" width="55" style="57" customWidth="1"/>
    <col min="5" max="5" width="7.625" style="58" bestFit="1" customWidth="1"/>
    <col min="6" max="6" width="8.125" style="59" bestFit="1" customWidth="1"/>
    <col min="7" max="7" width="10.875" style="59" customWidth="1"/>
    <col min="8" max="8" width="12.375" style="60" bestFit="1" customWidth="1"/>
    <col min="9" max="9" width="9.75" style="18" bestFit="1" customWidth="1"/>
    <col min="10" max="10" width="12.375" style="18" bestFit="1" customWidth="1"/>
    <col min="11" max="11" width="9" style="18"/>
    <col min="12" max="12" width="10.125" style="18" customWidth="1"/>
    <col min="13" max="16384" width="9" style="18"/>
  </cols>
  <sheetData>
    <row r="1" spans="1:12" x14ac:dyDescent="0.25">
      <c r="A1" s="116" t="s">
        <v>334</v>
      </c>
      <c r="B1" s="117"/>
      <c r="C1" s="117"/>
      <c r="D1" s="117"/>
      <c r="E1" s="117"/>
      <c r="F1" s="117"/>
      <c r="G1" s="117"/>
      <c r="H1" s="117"/>
      <c r="I1" s="117"/>
      <c r="J1" s="118"/>
    </row>
    <row r="2" spans="1:12" x14ac:dyDescent="0.25">
      <c r="A2" s="111" t="s">
        <v>335</v>
      </c>
      <c r="B2" s="93"/>
      <c r="C2" s="93"/>
      <c r="D2" s="93"/>
      <c r="E2" s="93"/>
      <c r="F2" s="93"/>
      <c r="G2" s="93"/>
      <c r="H2" s="93"/>
      <c r="I2" s="93"/>
      <c r="J2" s="112"/>
    </row>
    <row r="3" spans="1:12" x14ac:dyDescent="0.25">
      <c r="A3" s="111" t="s">
        <v>345</v>
      </c>
      <c r="B3" s="93"/>
      <c r="C3" s="93"/>
      <c r="D3" s="93"/>
      <c r="E3" s="93"/>
      <c r="F3" s="93"/>
      <c r="G3" s="93"/>
      <c r="H3" s="93"/>
      <c r="I3" s="93"/>
      <c r="J3" s="112"/>
    </row>
    <row r="4" spans="1:12" s="14" customFormat="1" ht="16.5" customHeight="1" x14ac:dyDescent="0.25">
      <c r="A4" s="69"/>
      <c r="B4" s="11"/>
      <c r="C4" s="9"/>
      <c r="D4" s="9"/>
      <c r="E4" s="12"/>
      <c r="F4" s="92"/>
      <c r="G4" s="92"/>
      <c r="H4" s="89" t="s">
        <v>362</v>
      </c>
      <c r="I4" s="90">
        <f>BDI!E21</f>
        <v>0.22750000000000001</v>
      </c>
      <c r="J4" s="91">
        <v>45901</v>
      </c>
    </row>
    <row r="5" spans="1:12" s="14" customFormat="1" x14ac:dyDescent="0.25">
      <c r="A5" s="102" t="s">
        <v>340</v>
      </c>
      <c r="B5" s="98"/>
      <c r="C5" s="98"/>
      <c r="D5" s="98"/>
      <c r="E5" s="98"/>
      <c r="F5" s="98"/>
      <c r="G5" s="98"/>
      <c r="H5" s="98"/>
      <c r="I5" s="98"/>
      <c r="J5" s="103"/>
    </row>
    <row r="6" spans="1:12" s="14" customFormat="1" x14ac:dyDescent="0.25">
      <c r="A6" s="102" t="s">
        <v>344</v>
      </c>
      <c r="B6" s="98"/>
      <c r="C6" s="98"/>
      <c r="D6" s="98"/>
      <c r="E6" s="98"/>
      <c r="F6" s="98"/>
      <c r="G6" s="98"/>
      <c r="H6" s="98"/>
      <c r="I6" s="98"/>
      <c r="J6" s="103"/>
    </row>
    <row r="7" spans="1:12" s="14" customFormat="1" x14ac:dyDescent="0.25">
      <c r="A7" s="113" t="s">
        <v>336</v>
      </c>
      <c r="B7" s="114"/>
      <c r="C7" s="114"/>
      <c r="D7" s="114"/>
      <c r="E7" s="114"/>
      <c r="F7" s="114"/>
      <c r="G7" s="114"/>
      <c r="H7" s="114"/>
      <c r="I7" s="114"/>
      <c r="J7" s="115"/>
    </row>
    <row r="8" spans="1:12" s="15" customFormat="1" x14ac:dyDescent="0.2">
      <c r="A8" s="97" t="s">
        <v>354</v>
      </c>
      <c r="B8" s="97"/>
      <c r="C8" s="97"/>
      <c r="D8" s="97"/>
      <c r="E8" s="97"/>
      <c r="F8" s="97"/>
      <c r="G8" s="97"/>
      <c r="H8" s="97"/>
      <c r="I8" s="97"/>
      <c r="J8" s="97"/>
    </row>
    <row r="9" spans="1:12" s="15" customFormat="1" ht="45" x14ac:dyDescent="0.2">
      <c r="A9" s="20" t="s">
        <v>34</v>
      </c>
      <c r="B9" s="20" t="s">
        <v>36</v>
      </c>
      <c r="C9" s="20" t="s">
        <v>35</v>
      </c>
      <c r="D9" s="20" t="s">
        <v>27</v>
      </c>
      <c r="E9" s="20" t="s">
        <v>28</v>
      </c>
      <c r="F9" s="21" t="s">
        <v>29</v>
      </c>
      <c r="G9" s="22" t="s">
        <v>37</v>
      </c>
      <c r="H9" s="22" t="s">
        <v>38</v>
      </c>
      <c r="I9" s="22" t="s">
        <v>30</v>
      </c>
      <c r="J9" s="22" t="s">
        <v>39</v>
      </c>
    </row>
    <row r="10" spans="1:12" s="15" customFormat="1" x14ac:dyDescent="0.2">
      <c r="A10" s="23">
        <v>1</v>
      </c>
      <c r="B10" s="104"/>
      <c r="C10" s="105"/>
      <c r="D10" s="24" t="s">
        <v>350</v>
      </c>
      <c r="E10" s="25"/>
      <c r="F10" s="26"/>
      <c r="G10" s="26"/>
      <c r="H10" s="27">
        <v>4341.28</v>
      </c>
      <c r="I10" s="28"/>
      <c r="J10" s="29">
        <v>5328.8</v>
      </c>
      <c r="L10" s="16"/>
    </row>
    <row r="11" spans="1:12" s="15" customFormat="1" x14ac:dyDescent="0.2">
      <c r="A11" s="30" t="s">
        <v>84</v>
      </c>
      <c r="B11" s="31">
        <v>90780</v>
      </c>
      <c r="C11" s="30" t="s">
        <v>8</v>
      </c>
      <c r="D11" s="32" t="s">
        <v>151</v>
      </c>
      <c r="E11" s="30" t="s">
        <v>41</v>
      </c>
      <c r="F11" s="33">
        <v>48</v>
      </c>
      <c r="G11" s="34">
        <v>47.48</v>
      </c>
      <c r="H11" s="34">
        <v>2279.04</v>
      </c>
      <c r="I11" s="35">
        <v>58.28</v>
      </c>
      <c r="J11" s="34">
        <v>2797.44</v>
      </c>
      <c r="K11" s="68"/>
    </row>
    <row r="12" spans="1:12" s="15" customFormat="1" ht="31.5" customHeight="1" x14ac:dyDescent="0.2">
      <c r="A12" s="30" t="s">
        <v>152</v>
      </c>
      <c r="B12" s="31">
        <v>90777</v>
      </c>
      <c r="C12" s="30" t="s">
        <v>8</v>
      </c>
      <c r="D12" s="32" t="s">
        <v>85</v>
      </c>
      <c r="E12" s="30" t="s">
        <v>41</v>
      </c>
      <c r="F12" s="33">
        <v>16</v>
      </c>
      <c r="G12" s="34">
        <v>128.88999999999999</v>
      </c>
      <c r="H12" s="34">
        <v>2062.2399999999998</v>
      </c>
      <c r="I12" s="35">
        <v>158.21</v>
      </c>
      <c r="J12" s="34">
        <v>2531.36</v>
      </c>
      <c r="L12" s="16"/>
    </row>
    <row r="13" spans="1:12" x14ac:dyDescent="0.2">
      <c r="A13" s="36">
        <v>2</v>
      </c>
      <c r="B13" s="106"/>
      <c r="C13" s="107"/>
      <c r="D13" s="37" t="s">
        <v>0</v>
      </c>
      <c r="E13" s="37"/>
      <c r="F13" s="38"/>
      <c r="G13" s="37" t="s">
        <v>42</v>
      </c>
      <c r="H13" s="39">
        <v>2849.77</v>
      </c>
      <c r="I13" s="37"/>
      <c r="J13" s="39">
        <v>3497.49</v>
      </c>
    </row>
    <row r="14" spans="1:12" x14ac:dyDescent="0.2">
      <c r="A14" s="40" t="s">
        <v>86</v>
      </c>
      <c r="B14" s="41" t="s">
        <v>1</v>
      </c>
      <c r="C14" s="40" t="s">
        <v>2</v>
      </c>
      <c r="D14" s="42" t="s">
        <v>3</v>
      </c>
      <c r="E14" s="40" t="s">
        <v>4</v>
      </c>
      <c r="F14" s="43">
        <v>2</v>
      </c>
      <c r="G14" s="35">
        <v>379.18</v>
      </c>
      <c r="H14" s="34">
        <v>758.36</v>
      </c>
      <c r="I14" s="35">
        <v>465.44</v>
      </c>
      <c r="J14" s="34">
        <v>930.88</v>
      </c>
    </row>
    <row r="15" spans="1:12" x14ac:dyDescent="0.2">
      <c r="A15" s="40" t="s">
        <v>87</v>
      </c>
      <c r="B15" s="41">
        <v>10786</v>
      </c>
      <c r="C15" s="40" t="s">
        <v>6</v>
      </c>
      <c r="D15" s="42" t="s">
        <v>7</v>
      </c>
      <c r="E15" s="40" t="s">
        <v>155</v>
      </c>
      <c r="F15" s="43">
        <v>16</v>
      </c>
      <c r="G15" s="35">
        <v>19.66</v>
      </c>
      <c r="H15" s="34">
        <v>314.56</v>
      </c>
      <c r="I15" s="35">
        <v>24.13</v>
      </c>
      <c r="J15" s="34">
        <v>386.08</v>
      </c>
      <c r="K15" s="67"/>
    </row>
    <row r="16" spans="1:12" x14ac:dyDescent="0.2">
      <c r="A16" s="40" t="s">
        <v>88</v>
      </c>
      <c r="B16" s="44" t="s">
        <v>153</v>
      </c>
      <c r="C16" s="40" t="s">
        <v>6</v>
      </c>
      <c r="D16" s="42" t="s">
        <v>9</v>
      </c>
      <c r="E16" s="40" t="s">
        <v>5</v>
      </c>
      <c r="F16" s="43">
        <v>4</v>
      </c>
      <c r="G16" s="35">
        <v>101.81</v>
      </c>
      <c r="H16" s="34">
        <v>407.24</v>
      </c>
      <c r="I16" s="35">
        <v>124.97</v>
      </c>
      <c r="J16" s="34">
        <v>499.88</v>
      </c>
    </row>
    <row r="17" spans="1:10" ht="30" x14ac:dyDescent="0.2">
      <c r="A17" s="40" t="s">
        <v>89</v>
      </c>
      <c r="B17" s="44" t="s">
        <v>157</v>
      </c>
      <c r="C17" s="40" t="s">
        <v>158</v>
      </c>
      <c r="D17" s="42" t="s">
        <v>156</v>
      </c>
      <c r="E17" s="30" t="s">
        <v>4</v>
      </c>
      <c r="F17" s="43">
        <v>39.72</v>
      </c>
      <c r="G17" s="35">
        <v>1.1499999999999999</v>
      </c>
      <c r="H17" s="34">
        <v>45.68</v>
      </c>
      <c r="I17" s="35">
        <v>1.41</v>
      </c>
      <c r="J17" s="34">
        <v>56</v>
      </c>
    </row>
    <row r="18" spans="1:10" ht="30" x14ac:dyDescent="0.2">
      <c r="A18" s="40" t="s">
        <v>90</v>
      </c>
      <c r="B18" s="44">
        <v>99061</v>
      </c>
      <c r="C18" s="40" t="s">
        <v>8</v>
      </c>
      <c r="D18" s="42" t="s">
        <v>159</v>
      </c>
      <c r="E18" s="30" t="s">
        <v>11</v>
      </c>
      <c r="F18" s="43">
        <v>8</v>
      </c>
      <c r="G18" s="35">
        <v>124.13</v>
      </c>
      <c r="H18" s="34">
        <v>993.04</v>
      </c>
      <c r="I18" s="35">
        <v>152.36000000000001</v>
      </c>
      <c r="J18" s="34">
        <v>1218.8800000000001</v>
      </c>
    </row>
    <row r="19" spans="1:10" x14ac:dyDescent="0.2">
      <c r="A19" s="40" t="s">
        <v>91</v>
      </c>
      <c r="B19" s="44">
        <v>99062</v>
      </c>
      <c r="C19" s="40" t="s">
        <v>8</v>
      </c>
      <c r="D19" s="42" t="s">
        <v>160</v>
      </c>
      <c r="E19" s="30" t="s">
        <v>11</v>
      </c>
      <c r="F19" s="43">
        <v>8</v>
      </c>
      <c r="G19" s="35">
        <v>2.1800000000000002</v>
      </c>
      <c r="H19" s="34">
        <v>17.440000000000001</v>
      </c>
      <c r="I19" s="35">
        <v>2.6700000000000004</v>
      </c>
      <c r="J19" s="34">
        <v>21.36</v>
      </c>
    </row>
    <row r="20" spans="1:10" x14ac:dyDescent="0.2">
      <c r="A20" s="40" t="s">
        <v>92</v>
      </c>
      <c r="B20" s="44" t="s">
        <v>164</v>
      </c>
      <c r="C20" s="40" t="s">
        <v>163</v>
      </c>
      <c r="D20" s="42" t="s">
        <v>162</v>
      </c>
      <c r="E20" s="30" t="s">
        <v>165</v>
      </c>
      <c r="F20" s="43">
        <v>0.43199999999999994</v>
      </c>
      <c r="G20" s="35">
        <v>136.26</v>
      </c>
      <c r="H20" s="34">
        <v>58.86</v>
      </c>
      <c r="I20" s="35">
        <v>167.25</v>
      </c>
      <c r="J20" s="34">
        <v>72.25</v>
      </c>
    </row>
    <row r="21" spans="1:10" ht="30" x14ac:dyDescent="0.2">
      <c r="A21" s="40" t="s">
        <v>93</v>
      </c>
      <c r="B21" s="44">
        <v>97622</v>
      </c>
      <c r="C21" s="40" t="s">
        <v>8</v>
      </c>
      <c r="D21" s="42" t="s">
        <v>166</v>
      </c>
      <c r="E21" s="30" t="s">
        <v>5</v>
      </c>
      <c r="F21" s="43">
        <v>0.14850000000000002</v>
      </c>
      <c r="G21" s="35">
        <v>62.96</v>
      </c>
      <c r="H21" s="34">
        <v>9.35</v>
      </c>
      <c r="I21" s="35">
        <v>77.28</v>
      </c>
      <c r="J21" s="34">
        <v>11.47</v>
      </c>
    </row>
    <row r="22" spans="1:10" ht="30" x14ac:dyDescent="0.2">
      <c r="A22" s="40" t="s">
        <v>94</v>
      </c>
      <c r="B22" s="44">
        <v>104789</v>
      </c>
      <c r="C22" s="40" t="s">
        <v>8</v>
      </c>
      <c r="D22" s="42" t="s">
        <v>177</v>
      </c>
      <c r="E22" s="30" t="s">
        <v>5</v>
      </c>
      <c r="F22" s="43">
        <v>0.52300000000000002</v>
      </c>
      <c r="G22" s="35">
        <v>221.58</v>
      </c>
      <c r="H22" s="34">
        <v>115.89</v>
      </c>
      <c r="I22" s="35">
        <v>271.98</v>
      </c>
      <c r="J22" s="34">
        <v>142.24</v>
      </c>
    </row>
    <row r="23" spans="1:10" ht="30" x14ac:dyDescent="0.2">
      <c r="A23" s="40" t="s">
        <v>95</v>
      </c>
      <c r="B23" s="44">
        <v>5501718</v>
      </c>
      <c r="C23" s="40" t="s">
        <v>352</v>
      </c>
      <c r="D23" s="42" t="s">
        <v>351</v>
      </c>
      <c r="E23" s="30" t="s">
        <v>5</v>
      </c>
      <c r="F23" s="43">
        <v>2.4448000000000003</v>
      </c>
      <c r="G23" s="35">
        <v>52.91</v>
      </c>
      <c r="H23" s="34">
        <v>129.35</v>
      </c>
      <c r="I23" s="35">
        <v>64.94</v>
      </c>
      <c r="J23" s="34">
        <v>158.45000000000002</v>
      </c>
    </row>
    <row r="24" spans="1:10" x14ac:dyDescent="0.2">
      <c r="A24" s="45">
        <v>3</v>
      </c>
      <c r="B24" s="45"/>
      <c r="C24" s="45"/>
      <c r="D24" s="37" t="s">
        <v>174</v>
      </c>
      <c r="E24" s="37"/>
      <c r="F24" s="38"/>
      <c r="G24" s="37"/>
      <c r="H24" s="39">
        <v>3668.72</v>
      </c>
      <c r="I24" s="37"/>
      <c r="J24" s="39">
        <v>4503.1399999999994</v>
      </c>
    </row>
    <row r="25" spans="1:10" ht="30" x14ac:dyDescent="0.2">
      <c r="A25" s="40" t="s">
        <v>96</v>
      </c>
      <c r="B25" s="41">
        <v>96522</v>
      </c>
      <c r="C25" s="40" t="s">
        <v>8</v>
      </c>
      <c r="D25" s="46" t="s">
        <v>161</v>
      </c>
      <c r="E25" s="40" t="s">
        <v>5</v>
      </c>
      <c r="F25" s="43">
        <v>0.86399999999999988</v>
      </c>
      <c r="G25" s="47">
        <v>156.37</v>
      </c>
      <c r="H25" s="34">
        <v>135.1</v>
      </c>
      <c r="I25" s="35">
        <v>191.94</v>
      </c>
      <c r="J25" s="34">
        <v>165.83</v>
      </c>
    </row>
    <row r="26" spans="1:10" ht="30" x14ac:dyDescent="0.2">
      <c r="A26" s="40" t="s">
        <v>97</v>
      </c>
      <c r="B26" s="41">
        <v>96526</v>
      </c>
      <c r="C26" s="40" t="s">
        <v>8</v>
      </c>
      <c r="D26" s="46" t="s">
        <v>167</v>
      </c>
      <c r="E26" s="40" t="s">
        <v>5</v>
      </c>
      <c r="F26" s="43">
        <v>0.14850000000000002</v>
      </c>
      <c r="G26" s="47">
        <v>223.54</v>
      </c>
      <c r="H26" s="34">
        <v>33.200000000000003</v>
      </c>
      <c r="I26" s="35">
        <v>274.39</v>
      </c>
      <c r="J26" s="34">
        <v>40.74</v>
      </c>
    </row>
    <row r="27" spans="1:10" ht="30" x14ac:dyDescent="0.2">
      <c r="A27" s="40" t="s">
        <v>98</v>
      </c>
      <c r="B27" s="41">
        <v>96619</v>
      </c>
      <c r="C27" s="40" t="s">
        <v>8</v>
      </c>
      <c r="D27" s="46" t="s">
        <v>168</v>
      </c>
      <c r="E27" s="40" t="s">
        <v>4</v>
      </c>
      <c r="F27" s="43">
        <v>3.9285000000000005</v>
      </c>
      <c r="G27" s="47">
        <v>45.65</v>
      </c>
      <c r="H27" s="34">
        <v>179.34</v>
      </c>
      <c r="I27" s="35">
        <v>56.03</v>
      </c>
      <c r="J27" s="34">
        <v>220.11</v>
      </c>
    </row>
    <row r="28" spans="1:10" ht="30" x14ac:dyDescent="0.2">
      <c r="A28" s="40" t="s">
        <v>99</v>
      </c>
      <c r="B28" s="41">
        <v>96556</v>
      </c>
      <c r="C28" s="40" t="s">
        <v>8</v>
      </c>
      <c r="D28" s="46" t="s">
        <v>169</v>
      </c>
      <c r="E28" s="40" t="s">
        <v>5</v>
      </c>
      <c r="F28" s="43">
        <v>0.86399999999999988</v>
      </c>
      <c r="G28" s="47">
        <v>1015.64</v>
      </c>
      <c r="H28" s="34">
        <v>877.51</v>
      </c>
      <c r="I28" s="35">
        <v>1246.69</v>
      </c>
      <c r="J28" s="34">
        <v>1077.1400000000001</v>
      </c>
    </row>
    <row r="29" spans="1:10" ht="45" x14ac:dyDescent="0.2">
      <c r="A29" s="40" t="s">
        <v>100</v>
      </c>
      <c r="B29" s="41">
        <v>96555</v>
      </c>
      <c r="C29" s="40" t="s">
        <v>8</v>
      </c>
      <c r="D29" s="46" t="s">
        <v>170</v>
      </c>
      <c r="E29" s="40" t="s">
        <v>5</v>
      </c>
      <c r="F29" s="43">
        <v>0.53055000000000008</v>
      </c>
      <c r="G29" s="47">
        <v>849.11</v>
      </c>
      <c r="H29" s="34">
        <v>450.5</v>
      </c>
      <c r="I29" s="35">
        <v>1042.28</v>
      </c>
      <c r="J29" s="34">
        <v>552.98</v>
      </c>
    </row>
    <row r="30" spans="1:10" ht="30" x14ac:dyDescent="0.2">
      <c r="A30" s="40" t="s">
        <v>101</v>
      </c>
      <c r="B30" s="41">
        <v>104918</v>
      </c>
      <c r="C30" s="40" t="s">
        <v>8</v>
      </c>
      <c r="D30" s="46" t="s">
        <v>171</v>
      </c>
      <c r="E30" s="40" t="s">
        <v>19</v>
      </c>
      <c r="F30" s="43">
        <v>72.78</v>
      </c>
      <c r="G30" s="47">
        <v>13.54</v>
      </c>
      <c r="H30" s="34">
        <v>985.44</v>
      </c>
      <c r="I30" s="35">
        <v>16.62</v>
      </c>
      <c r="J30" s="34">
        <v>1209.5999999999999</v>
      </c>
    </row>
    <row r="31" spans="1:10" ht="45" x14ac:dyDescent="0.2">
      <c r="A31" s="40" t="s">
        <v>102</v>
      </c>
      <c r="B31" s="41">
        <v>4953</v>
      </c>
      <c r="C31" s="40" t="s">
        <v>2</v>
      </c>
      <c r="D31" s="46" t="s">
        <v>193</v>
      </c>
      <c r="E31" s="40" t="s">
        <v>4</v>
      </c>
      <c r="F31" s="43">
        <v>8.8425000000000011</v>
      </c>
      <c r="G31" s="47">
        <v>28.3</v>
      </c>
      <c r="H31" s="34">
        <v>250.24</v>
      </c>
      <c r="I31" s="35">
        <v>34.730000000000004</v>
      </c>
      <c r="J31" s="34">
        <v>307.10000000000002</v>
      </c>
    </row>
    <row r="32" spans="1:10" ht="30" x14ac:dyDescent="0.2">
      <c r="A32" s="40" t="s">
        <v>103</v>
      </c>
      <c r="B32" s="41">
        <v>4358</v>
      </c>
      <c r="C32" s="40" t="s">
        <v>2</v>
      </c>
      <c r="D32" s="46" t="s">
        <v>172</v>
      </c>
      <c r="E32" s="40" t="s">
        <v>5</v>
      </c>
      <c r="F32" s="43">
        <v>3.7156000000000002</v>
      </c>
      <c r="G32" s="47">
        <v>176.28</v>
      </c>
      <c r="H32" s="34">
        <v>654.99</v>
      </c>
      <c r="I32" s="35">
        <v>216.38</v>
      </c>
      <c r="J32" s="34">
        <v>803.98</v>
      </c>
    </row>
    <row r="33" spans="1:10" x14ac:dyDescent="0.2">
      <c r="A33" s="40" t="s">
        <v>173</v>
      </c>
      <c r="B33" s="41">
        <v>12651</v>
      </c>
      <c r="C33" s="40" t="s">
        <v>2</v>
      </c>
      <c r="D33" s="42" t="s">
        <v>176</v>
      </c>
      <c r="E33" s="40" t="s">
        <v>5</v>
      </c>
      <c r="F33" s="43">
        <v>3.7156000000000002</v>
      </c>
      <c r="G33" s="47">
        <v>27.56</v>
      </c>
      <c r="H33" s="34">
        <v>102.4</v>
      </c>
      <c r="I33" s="35">
        <v>33.82</v>
      </c>
      <c r="J33" s="34">
        <v>125.66</v>
      </c>
    </row>
    <row r="34" spans="1:10" x14ac:dyDescent="0.2">
      <c r="A34" s="45">
        <v>4</v>
      </c>
      <c r="B34" s="45"/>
      <c r="C34" s="45"/>
      <c r="D34" s="37" t="s">
        <v>175</v>
      </c>
      <c r="E34" s="37"/>
      <c r="F34" s="38"/>
      <c r="G34" s="37"/>
      <c r="H34" s="39">
        <v>12864.82</v>
      </c>
      <c r="I34" s="37"/>
      <c r="J34" s="39">
        <v>15790.880000000001</v>
      </c>
    </row>
    <row r="35" spans="1:10" ht="45" x14ac:dyDescent="0.2">
      <c r="A35" s="40" t="s">
        <v>104</v>
      </c>
      <c r="B35" s="44">
        <v>92409</v>
      </c>
      <c r="C35" s="40" t="s">
        <v>8</v>
      </c>
      <c r="D35" s="46" t="s">
        <v>186</v>
      </c>
      <c r="E35" s="40" t="s">
        <v>185</v>
      </c>
      <c r="F35" s="43">
        <v>6.7050000000000001</v>
      </c>
      <c r="G35" s="47">
        <v>280.01</v>
      </c>
      <c r="H35" s="34">
        <v>1877.47</v>
      </c>
      <c r="I35" s="35">
        <v>343.71</v>
      </c>
      <c r="J35" s="34">
        <v>2304.5699999999997</v>
      </c>
    </row>
    <row r="36" spans="1:10" ht="30" x14ac:dyDescent="0.2">
      <c r="A36" s="40" t="s">
        <v>109</v>
      </c>
      <c r="B36" s="44">
        <v>103669</v>
      </c>
      <c r="C36" s="40" t="s">
        <v>8</v>
      </c>
      <c r="D36" s="46" t="s">
        <v>187</v>
      </c>
      <c r="E36" s="40" t="s">
        <v>5</v>
      </c>
      <c r="F36" s="43">
        <v>1.0057499999999999</v>
      </c>
      <c r="G36" s="35">
        <v>1080.76</v>
      </c>
      <c r="H36" s="34">
        <v>1086.97</v>
      </c>
      <c r="I36" s="35">
        <v>1326.63</v>
      </c>
      <c r="J36" s="34">
        <v>1334.25</v>
      </c>
    </row>
    <row r="37" spans="1:10" ht="45" x14ac:dyDescent="0.2">
      <c r="A37" s="40" t="s">
        <v>110</v>
      </c>
      <c r="B37" s="44">
        <v>92762</v>
      </c>
      <c r="C37" s="40" t="s">
        <v>8</v>
      </c>
      <c r="D37" s="46" t="s">
        <v>188</v>
      </c>
      <c r="E37" s="40" t="s">
        <v>19</v>
      </c>
      <c r="F37" s="43">
        <v>149.148</v>
      </c>
      <c r="G37" s="35">
        <v>10.119999999999999</v>
      </c>
      <c r="H37" s="34">
        <v>1509.38</v>
      </c>
      <c r="I37" s="35">
        <v>12.42</v>
      </c>
      <c r="J37" s="34">
        <v>1852.41</v>
      </c>
    </row>
    <row r="38" spans="1:10" ht="45" x14ac:dyDescent="0.2">
      <c r="A38" s="40" t="s">
        <v>111</v>
      </c>
      <c r="B38" s="44">
        <v>92759</v>
      </c>
      <c r="C38" s="40" t="s">
        <v>8</v>
      </c>
      <c r="D38" s="46" t="s">
        <v>189</v>
      </c>
      <c r="E38" s="40" t="s">
        <v>19</v>
      </c>
      <c r="F38" s="43">
        <v>37.286999999999999</v>
      </c>
      <c r="G38" s="35">
        <v>13.55</v>
      </c>
      <c r="H38" s="34">
        <v>505.24</v>
      </c>
      <c r="I38" s="35">
        <v>16.63</v>
      </c>
      <c r="J38" s="34">
        <v>620.08000000000004</v>
      </c>
    </row>
    <row r="39" spans="1:10" ht="45" x14ac:dyDescent="0.2">
      <c r="A39" s="40" t="s">
        <v>112</v>
      </c>
      <c r="B39" s="44">
        <v>92446</v>
      </c>
      <c r="C39" s="40" t="s">
        <v>8</v>
      </c>
      <c r="D39" s="46" t="s">
        <v>191</v>
      </c>
      <c r="E39" s="40" t="s">
        <v>4</v>
      </c>
      <c r="F39" s="43">
        <v>11.448</v>
      </c>
      <c r="G39" s="35">
        <v>315.10000000000002</v>
      </c>
      <c r="H39" s="34">
        <v>3607.26</v>
      </c>
      <c r="I39" s="35">
        <v>386.78000000000003</v>
      </c>
      <c r="J39" s="34">
        <v>4427.8499999999995</v>
      </c>
    </row>
    <row r="40" spans="1:10" ht="45" x14ac:dyDescent="0.2">
      <c r="A40" s="40" t="s">
        <v>113</v>
      </c>
      <c r="B40" s="44">
        <v>103682</v>
      </c>
      <c r="C40" s="40" t="s">
        <v>8</v>
      </c>
      <c r="D40" s="46" t="s">
        <v>190</v>
      </c>
      <c r="E40" s="40" t="s">
        <v>5</v>
      </c>
      <c r="F40" s="43">
        <v>0.85860000000000003</v>
      </c>
      <c r="G40" s="35">
        <v>1100.3399999999999</v>
      </c>
      <c r="H40" s="34">
        <v>944.75</v>
      </c>
      <c r="I40" s="35">
        <v>1350.66</v>
      </c>
      <c r="J40" s="34">
        <v>1159.67</v>
      </c>
    </row>
    <row r="41" spans="1:10" ht="45" x14ac:dyDescent="0.2">
      <c r="A41" s="40" t="s">
        <v>114</v>
      </c>
      <c r="B41" s="44">
        <v>106060</v>
      </c>
      <c r="C41" s="40" t="s">
        <v>8</v>
      </c>
      <c r="D41" s="46" t="s">
        <v>192</v>
      </c>
      <c r="E41" s="40" t="s">
        <v>4</v>
      </c>
      <c r="F41" s="43">
        <v>16.21</v>
      </c>
      <c r="G41" s="35">
        <v>205.66</v>
      </c>
      <c r="H41" s="34">
        <v>3333.75</v>
      </c>
      <c r="I41" s="35">
        <v>252.44</v>
      </c>
      <c r="J41" s="34">
        <v>4092.05</v>
      </c>
    </row>
    <row r="42" spans="1:10" x14ac:dyDescent="0.2">
      <c r="A42" s="45">
        <v>5</v>
      </c>
      <c r="B42" s="45"/>
      <c r="C42" s="45"/>
      <c r="D42" s="37" t="s">
        <v>203</v>
      </c>
      <c r="E42" s="37"/>
      <c r="F42" s="38"/>
      <c r="G42" s="37"/>
      <c r="H42" s="39">
        <v>10930.720000000001</v>
      </c>
      <c r="I42" s="37"/>
      <c r="J42" s="39">
        <v>13416.359999999999</v>
      </c>
    </row>
    <row r="43" spans="1:10" ht="45" x14ac:dyDescent="0.2">
      <c r="A43" s="40" t="s">
        <v>115</v>
      </c>
      <c r="B43" s="40">
        <v>103332</v>
      </c>
      <c r="C43" s="40" t="s">
        <v>8</v>
      </c>
      <c r="D43" s="42" t="s">
        <v>195</v>
      </c>
      <c r="E43" s="40" t="s">
        <v>4</v>
      </c>
      <c r="F43" s="43">
        <v>35.341500000000011</v>
      </c>
      <c r="G43" s="47">
        <v>128.01</v>
      </c>
      <c r="H43" s="34">
        <v>4524.07</v>
      </c>
      <c r="I43" s="35">
        <v>157.13</v>
      </c>
      <c r="J43" s="34">
        <v>5553.2</v>
      </c>
    </row>
    <row r="44" spans="1:10" ht="45" x14ac:dyDescent="0.2">
      <c r="A44" s="40" t="s">
        <v>116</v>
      </c>
      <c r="B44" s="41">
        <v>87881</v>
      </c>
      <c r="C44" s="40" t="s">
        <v>8</v>
      </c>
      <c r="D44" s="46" t="s">
        <v>194</v>
      </c>
      <c r="E44" s="40" t="s">
        <v>4</v>
      </c>
      <c r="F44" s="43">
        <v>13.27</v>
      </c>
      <c r="G44" s="35">
        <v>7.02</v>
      </c>
      <c r="H44" s="34">
        <v>93.16</v>
      </c>
      <c r="I44" s="35">
        <v>8.61</v>
      </c>
      <c r="J44" s="34">
        <v>114.25</v>
      </c>
    </row>
    <row r="45" spans="1:10" ht="60" x14ac:dyDescent="0.2">
      <c r="A45" s="40" t="s">
        <v>117</v>
      </c>
      <c r="B45" s="40">
        <v>87894</v>
      </c>
      <c r="C45" s="40" t="s">
        <v>8</v>
      </c>
      <c r="D45" s="46" t="s">
        <v>196</v>
      </c>
      <c r="E45" s="40" t="s">
        <v>4</v>
      </c>
      <c r="F45" s="43">
        <v>28.074000000000005</v>
      </c>
      <c r="G45" s="47">
        <v>7.63</v>
      </c>
      <c r="H45" s="34">
        <v>214.2</v>
      </c>
      <c r="I45" s="35">
        <v>9.36</v>
      </c>
      <c r="J45" s="34">
        <v>262.77</v>
      </c>
    </row>
    <row r="46" spans="1:10" ht="60" x14ac:dyDescent="0.2">
      <c r="A46" s="40" t="s">
        <v>118</v>
      </c>
      <c r="B46" s="40">
        <v>87905</v>
      </c>
      <c r="C46" s="40" t="s">
        <v>8</v>
      </c>
      <c r="D46" s="46" t="s">
        <v>197</v>
      </c>
      <c r="E46" s="40" t="s">
        <v>4</v>
      </c>
      <c r="F46" s="43">
        <v>15.333000000000002</v>
      </c>
      <c r="G46" s="47">
        <v>8.89</v>
      </c>
      <c r="H46" s="34">
        <v>136.31</v>
      </c>
      <c r="I46" s="35">
        <v>10.91</v>
      </c>
      <c r="J46" s="34">
        <v>167.28</v>
      </c>
    </row>
    <row r="47" spans="1:10" ht="45" x14ac:dyDescent="0.2">
      <c r="A47" s="40" t="s">
        <v>119</v>
      </c>
      <c r="B47" s="40">
        <v>87879</v>
      </c>
      <c r="C47" s="40" t="s">
        <v>8</v>
      </c>
      <c r="D47" s="46" t="s">
        <v>198</v>
      </c>
      <c r="E47" s="40" t="s">
        <v>4</v>
      </c>
      <c r="F47" s="43">
        <v>43.043999999999997</v>
      </c>
      <c r="G47" s="47">
        <v>4.99</v>
      </c>
      <c r="H47" s="34">
        <v>214.79</v>
      </c>
      <c r="I47" s="35">
        <v>6.12</v>
      </c>
      <c r="J47" s="34">
        <v>263.42</v>
      </c>
    </row>
    <row r="48" spans="1:10" ht="45" x14ac:dyDescent="0.2">
      <c r="A48" s="40" t="s">
        <v>120</v>
      </c>
      <c r="B48" s="40">
        <v>90408</v>
      </c>
      <c r="C48" s="40" t="s">
        <v>8</v>
      </c>
      <c r="D48" s="46" t="s">
        <v>199</v>
      </c>
      <c r="E48" s="40" t="s">
        <v>4</v>
      </c>
      <c r="F48" s="43">
        <v>13.27</v>
      </c>
      <c r="G48" s="47">
        <v>35.61</v>
      </c>
      <c r="H48" s="34">
        <v>472.54</v>
      </c>
      <c r="I48" s="35">
        <v>43.71</v>
      </c>
      <c r="J48" s="34">
        <v>580.03</v>
      </c>
    </row>
    <row r="49" spans="1:10" ht="45" x14ac:dyDescent="0.2">
      <c r="A49" s="40" t="s">
        <v>121</v>
      </c>
      <c r="B49" s="40">
        <v>87781</v>
      </c>
      <c r="C49" s="40" t="s">
        <v>8</v>
      </c>
      <c r="D49" s="46" t="s">
        <v>200</v>
      </c>
      <c r="E49" s="40" t="s">
        <v>4</v>
      </c>
      <c r="F49" s="43">
        <v>15.333000000000002</v>
      </c>
      <c r="G49" s="47">
        <v>83.62</v>
      </c>
      <c r="H49" s="34">
        <v>1282.1500000000001</v>
      </c>
      <c r="I49" s="35">
        <v>102.64</v>
      </c>
      <c r="J49" s="34">
        <v>1573.77</v>
      </c>
    </row>
    <row r="50" spans="1:10" ht="45" x14ac:dyDescent="0.2">
      <c r="A50" s="40" t="s">
        <v>122</v>
      </c>
      <c r="B50" s="40">
        <v>87799</v>
      </c>
      <c r="C50" s="40" t="s">
        <v>8</v>
      </c>
      <c r="D50" s="46" t="s">
        <v>201</v>
      </c>
      <c r="E50" s="40" t="s">
        <v>4</v>
      </c>
      <c r="F50" s="43">
        <v>28.074000000000005</v>
      </c>
      <c r="G50" s="47">
        <v>67.099999999999994</v>
      </c>
      <c r="H50" s="34">
        <v>1883.77</v>
      </c>
      <c r="I50" s="35">
        <v>82.36</v>
      </c>
      <c r="J50" s="34">
        <v>2312.17</v>
      </c>
    </row>
    <row r="51" spans="1:10" ht="30" x14ac:dyDescent="0.2">
      <c r="A51" s="40" t="s">
        <v>123</v>
      </c>
      <c r="B51" s="40">
        <v>7602</v>
      </c>
      <c r="C51" s="40" t="s">
        <v>2</v>
      </c>
      <c r="D51" s="46" t="s">
        <v>202</v>
      </c>
      <c r="E51" s="40" t="s">
        <v>4</v>
      </c>
      <c r="F51" s="43">
        <v>43.043999999999997</v>
      </c>
      <c r="G51" s="47">
        <v>40.590000000000003</v>
      </c>
      <c r="H51" s="34">
        <v>1747.16</v>
      </c>
      <c r="I51" s="35">
        <v>49.82</v>
      </c>
      <c r="J51" s="34">
        <v>2144.4499999999998</v>
      </c>
    </row>
    <row r="52" spans="1:10" ht="30" x14ac:dyDescent="0.2">
      <c r="A52" s="40" t="s">
        <v>124</v>
      </c>
      <c r="B52" s="40">
        <v>105023</v>
      </c>
      <c r="C52" s="40" t="s">
        <v>8</v>
      </c>
      <c r="D52" s="46" t="s">
        <v>213</v>
      </c>
      <c r="E52" s="40" t="s">
        <v>12</v>
      </c>
      <c r="F52" s="43">
        <v>3.5</v>
      </c>
      <c r="G52" s="47">
        <v>68.27</v>
      </c>
      <c r="H52" s="34">
        <v>238.95</v>
      </c>
      <c r="I52" s="35">
        <v>83.8</v>
      </c>
      <c r="J52" s="34">
        <v>293.3</v>
      </c>
    </row>
    <row r="53" spans="1:10" ht="30" x14ac:dyDescent="0.2">
      <c r="A53" s="40" t="s">
        <v>125</v>
      </c>
      <c r="B53" s="40">
        <v>105029</v>
      </c>
      <c r="C53" s="40" t="s">
        <v>8</v>
      </c>
      <c r="D53" s="46" t="s">
        <v>214</v>
      </c>
      <c r="E53" s="40" t="s">
        <v>12</v>
      </c>
      <c r="F53" s="43">
        <v>2.4</v>
      </c>
      <c r="G53" s="47">
        <v>51.51</v>
      </c>
      <c r="H53" s="34">
        <v>123.62</v>
      </c>
      <c r="I53" s="35">
        <v>63.22</v>
      </c>
      <c r="J53" s="34">
        <v>151.72</v>
      </c>
    </row>
    <row r="54" spans="1:10" x14ac:dyDescent="0.2">
      <c r="A54" s="45">
        <v>6</v>
      </c>
      <c r="B54" s="45"/>
      <c r="C54" s="45"/>
      <c r="D54" s="37" t="s">
        <v>15</v>
      </c>
      <c r="E54" s="37"/>
      <c r="F54" s="38"/>
      <c r="G54" s="37"/>
      <c r="H54" s="39">
        <v>3156.67</v>
      </c>
      <c r="I54" s="37"/>
      <c r="J54" s="39">
        <v>3874.49</v>
      </c>
    </row>
    <row r="55" spans="1:10" ht="60" x14ac:dyDescent="0.2">
      <c r="A55" s="40" t="s">
        <v>63</v>
      </c>
      <c r="B55" s="40">
        <v>92543</v>
      </c>
      <c r="C55" s="40" t="s">
        <v>8</v>
      </c>
      <c r="D55" s="46" t="s">
        <v>18</v>
      </c>
      <c r="E55" s="40" t="s">
        <v>4</v>
      </c>
      <c r="F55" s="43">
        <v>16.260000000000002</v>
      </c>
      <c r="G55" s="47">
        <v>23.36</v>
      </c>
      <c r="H55" s="34">
        <v>379.83</v>
      </c>
      <c r="I55" s="35">
        <v>28.67</v>
      </c>
      <c r="J55" s="34">
        <v>466.17</v>
      </c>
    </row>
    <row r="56" spans="1:10" x14ac:dyDescent="0.2">
      <c r="A56" s="40" t="s">
        <v>66</v>
      </c>
      <c r="B56" s="40" t="s">
        <v>16</v>
      </c>
      <c r="C56" s="40" t="s">
        <v>2</v>
      </c>
      <c r="D56" s="46" t="s">
        <v>17</v>
      </c>
      <c r="E56" s="40" t="s">
        <v>4</v>
      </c>
      <c r="F56" s="43">
        <v>16.260000000000002</v>
      </c>
      <c r="G56" s="47">
        <v>41.95</v>
      </c>
      <c r="H56" s="34">
        <v>682.11</v>
      </c>
      <c r="I56" s="35">
        <v>51.49</v>
      </c>
      <c r="J56" s="34">
        <v>837.22</v>
      </c>
    </row>
    <row r="57" spans="1:10" x14ac:dyDescent="0.2">
      <c r="A57" s="40" t="s">
        <v>69</v>
      </c>
      <c r="B57" s="40">
        <v>291</v>
      </c>
      <c r="C57" s="40" t="s">
        <v>2</v>
      </c>
      <c r="D57" s="46" t="s">
        <v>205</v>
      </c>
      <c r="E57" s="40" t="s">
        <v>10</v>
      </c>
      <c r="F57" s="43">
        <v>10.88</v>
      </c>
      <c r="G57" s="47">
        <v>75.599999999999994</v>
      </c>
      <c r="H57" s="34">
        <v>822.53</v>
      </c>
      <c r="I57" s="35">
        <v>92.789999999999992</v>
      </c>
      <c r="J57" s="34">
        <v>1009.55</v>
      </c>
    </row>
    <row r="58" spans="1:10" x14ac:dyDescent="0.2">
      <c r="A58" s="40" t="s">
        <v>72</v>
      </c>
      <c r="B58" s="41">
        <v>13970</v>
      </c>
      <c r="C58" s="40" t="s">
        <v>2</v>
      </c>
      <c r="D58" s="48" t="s">
        <v>207</v>
      </c>
      <c r="E58" s="40" t="s">
        <v>4</v>
      </c>
      <c r="F58" s="43">
        <v>2.72</v>
      </c>
      <c r="G58" s="47">
        <v>57.69</v>
      </c>
      <c r="H58" s="34">
        <v>156.91999999999999</v>
      </c>
      <c r="I58" s="35">
        <v>70.81</v>
      </c>
      <c r="J58" s="34">
        <v>192.6</v>
      </c>
    </row>
    <row r="59" spans="1:10" ht="60" x14ac:dyDescent="0.2">
      <c r="A59" s="40" t="s">
        <v>126</v>
      </c>
      <c r="B59" s="41">
        <v>100434</v>
      </c>
      <c r="C59" s="40" t="s">
        <v>8</v>
      </c>
      <c r="D59" s="49" t="s">
        <v>208</v>
      </c>
      <c r="E59" s="40" t="s">
        <v>12</v>
      </c>
      <c r="F59" s="43">
        <v>6.33</v>
      </c>
      <c r="G59" s="47">
        <v>151.36000000000001</v>
      </c>
      <c r="H59" s="34">
        <v>958.11</v>
      </c>
      <c r="I59" s="35">
        <v>185.79</v>
      </c>
      <c r="J59" s="34">
        <v>1176.05</v>
      </c>
    </row>
    <row r="60" spans="1:10" ht="45" x14ac:dyDescent="0.2">
      <c r="A60" s="40" t="s">
        <v>127</v>
      </c>
      <c r="B60" s="41">
        <v>89578</v>
      </c>
      <c r="C60" s="40" t="s">
        <v>8</v>
      </c>
      <c r="D60" s="49" t="s">
        <v>209</v>
      </c>
      <c r="E60" s="40" t="s">
        <v>12</v>
      </c>
      <c r="F60" s="43">
        <v>3.4</v>
      </c>
      <c r="G60" s="47">
        <v>31.09</v>
      </c>
      <c r="H60" s="34">
        <v>105.71</v>
      </c>
      <c r="I60" s="35">
        <v>38.159999999999997</v>
      </c>
      <c r="J60" s="34">
        <v>129.74</v>
      </c>
    </row>
    <row r="61" spans="1:10" ht="45" x14ac:dyDescent="0.2">
      <c r="A61" s="40" t="s">
        <v>128</v>
      </c>
      <c r="B61" s="41">
        <v>95694</v>
      </c>
      <c r="C61" s="40" t="s">
        <v>8</v>
      </c>
      <c r="D61" s="48" t="s">
        <v>210</v>
      </c>
      <c r="E61" s="40" t="s">
        <v>11</v>
      </c>
      <c r="F61" s="43">
        <v>1</v>
      </c>
      <c r="G61" s="47">
        <v>51.46</v>
      </c>
      <c r="H61" s="34">
        <v>51.46</v>
      </c>
      <c r="I61" s="35">
        <v>63.160000000000004</v>
      </c>
      <c r="J61" s="34">
        <v>63.16</v>
      </c>
    </row>
    <row r="62" spans="1:10" x14ac:dyDescent="0.2">
      <c r="A62" s="45">
        <v>7</v>
      </c>
      <c r="B62" s="45"/>
      <c r="C62" s="45"/>
      <c r="D62" s="37" t="s">
        <v>178</v>
      </c>
      <c r="E62" s="37"/>
      <c r="F62" s="38"/>
      <c r="G62" s="37"/>
      <c r="H62" s="39">
        <v>9771.5899999999983</v>
      </c>
      <c r="I62" s="37"/>
      <c r="J62" s="39">
        <v>11994.500000000002</v>
      </c>
    </row>
    <row r="63" spans="1:10" ht="30" x14ac:dyDescent="0.2">
      <c r="A63" s="40" t="s">
        <v>129</v>
      </c>
      <c r="B63" s="41" t="s">
        <v>181</v>
      </c>
      <c r="C63" s="40" t="s">
        <v>180</v>
      </c>
      <c r="D63" s="46" t="s">
        <v>179</v>
      </c>
      <c r="E63" s="40" t="s">
        <v>5</v>
      </c>
      <c r="F63" s="43">
        <v>1.2008000000000001</v>
      </c>
      <c r="G63" s="47">
        <v>202.56</v>
      </c>
      <c r="H63" s="34">
        <v>243.23</v>
      </c>
      <c r="I63" s="35">
        <v>248.64</v>
      </c>
      <c r="J63" s="34">
        <v>298.56</v>
      </c>
    </row>
    <row r="64" spans="1:10" ht="45" x14ac:dyDescent="0.2">
      <c r="A64" s="40" t="s">
        <v>130</v>
      </c>
      <c r="B64" s="44">
        <v>94990</v>
      </c>
      <c r="C64" s="40" t="s">
        <v>8</v>
      </c>
      <c r="D64" s="46" t="s">
        <v>182</v>
      </c>
      <c r="E64" s="40" t="s">
        <v>5</v>
      </c>
      <c r="F64" s="43">
        <v>3.1661999999999999</v>
      </c>
      <c r="G64" s="35">
        <v>903.58</v>
      </c>
      <c r="H64" s="34">
        <v>2860.91</v>
      </c>
      <c r="I64" s="35">
        <v>1109.1400000000001</v>
      </c>
      <c r="J64" s="34">
        <v>3511.75</v>
      </c>
    </row>
    <row r="65" spans="1:10" ht="30" x14ac:dyDescent="0.2">
      <c r="A65" s="40" t="s">
        <v>131</v>
      </c>
      <c r="B65" s="44">
        <v>101094</v>
      </c>
      <c r="C65" s="40" t="s">
        <v>8</v>
      </c>
      <c r="D65" s="46" t="s">
        <v>183</v>
      </c>
      <c r="E65" s="40" t="s">
        <v>10</v>
      </c>
      <c r="F65" s="43">
        <v>24.31</v>
      </c>
      <c r="G65" s="35">
        <v>162.19999999999999</v>
      </c>
      <c r="H65" s="34">
        <v>3943.08</v>
      </c>
      <c r="I65" s="35">
        <v>199.1</v>
      </c>
      <c r="J65" s="34">
        <v>4840.12</v>
      </c>
    </row>
    <row r="66" spans="1:10" ht="60" x14ac:dyDescent="0.2">
      <c r="A66" s="40" t="s">
        <v>132</v>
      </c>
      <c r="B66" s="44">
        <v>87680</v>
      </c>
      <c r="C66" s="40" t="s">
        <v>8</v>
      </c>
      <c r="D66" s="46" t="s">
        <v>215</v>
      </c>
      <c r="E66" s="40" t="s">
        <v>4</v>
      </c>
      <c r="F66" s="43">
        <v>13.27</v>
      </c>
      <c r="G66" s="35">
        <v>49.54</v>
      </c>
      <c r="H66" s="34">
        <v>657.4</v>
      </c>
      <c r="I66" s="35">
        <v>60.81</v>
      </c>
      <c r="J66" s="34">
        <v>806.94</v>
      </c>
    </row>
    <row r="67" spans="1:10" ht="45" x14ac:dyDescent="0.2">
      <c r="A67" s="40" t="s">
        <v>133</v>
      </c>
      <c r="B67" s="44">
        <v>87262</v>
      </c>
      <c r="C67" s="40" t="s">
        <v>8</v>
      </c>
      <c r="D67" s="46" t="s">
        <v>216</v>
      </c>
      <c r="E67" s="40" t="s">
        <v>4</v>
      </c>
      <c r="F67" s="43">
        <v>13.27</v>
      </c>
      <c r="G67" s="35">
        <v>147.13999999999999</v>
      </c>
      <c r="H67" s="34">
        <v>1952.55</v>
      </c>
      <c r="I67" s="35">
        <v>180.61</v>
      </c>
      <c r="J67" s="34">
        <v>2396.69</v>
      </c>
    </row>
    <row r="68" spans="1:10" ht="30" x14ac:dyDescent="0.2">
      <c r="A68" s="40" t="s">
        <v>134</v>
      </c>
      <c r="B68" s="44">
        <v>98689</v>
      </c>
      <c r="C68" s="40" t="s">
        <v>8</v>
      </c>
      <c r="D68" s="42" t="s">
        <v>21</v>
      </c>
      <c r="E68" s="40" t="s">
        <v>12</v>
      </c>
      <c r="F68" s="43">
        <v>0.94000000000000006</v>
      </c>
      <c r="G68" s="35">
        <v>121.72</v>
      </c>
      <c r="H68" s="34">
        <v>114.42</v>
      </c>
      <c r="I68" s="35">
        <v>149.41</v>
      </c>
      <c r="J68" s="34">
        <v>140.44</v>
      </c>
    </row>
    <row r="69" spans="1:10" x14ac:dyDescent="0.2">
      <c r="A69" s="45">
        <v>8</v>
      </c>
      <c r="B69" s="45"/>
      <c r="C69" s="45"/>
      <c r="D69" s="37" t="s">
        <v>283</v>
      </c>
      <c r="E69" s="37"/>
      <c r="F69" s="38"/>
      <c r="G69" s="37"/>
      <c r="H69" s="39">
        <v>7294.81</v>
      </c>
      <c r="I69" s="37"/>
      <c r="J69" s="39">
        <v>8952.4999999999982</v>
      </c>
    </row>
    <row r="70" spans="1:10" ht="30" x14ac:dyDescent="0.2">
      <c r="A70" s="40" t="s">
        <v>135</v>
      </c>
      <c r="B70" s="41">
        <v>98111</v>
      </c>
      <c r="C70" s="40" t="s">
        <v>8</v>
      </c>
      <c r="D70" s="49" t="s">
        <v>217</v>
      </c>
      <c r="E70" s="40" t="s">
        <v>11</v>
      </c>
      <c r="F70" s="43">
        <v>2</v>
      </c>
      <c r="G70" s="47">
        <v>60.59</v>
      </c>
      <c r="H70" s="34">
        <v>121.18</v>
      </c>
      <c r="I70" s="35">
        <v>74.37</v>
      </c>
      <c r="J70" s="34">
        <v>148.74</v>
      </c>
    </row>
    <row r="71" spans="1:10" ht="30" x14ac:dyDescent="0.2">
      <c r="A71" s="40" t="s">
        <v>136</v>
      </c>
      <c r="B71" s="41">
        <v>160321</v>
      </c>
      <c r="C71" s="40" t="s">
        <v>25</v>
      </c>
      <c r="D71" s="49" t="s">
        <v>218</v>
      </c>
      <c r="E71" s="40" t="s">
        <v>14</v>
      </c>
      <c r="F71" s="43">
        <v>2</v>
      </c>
      <c r="G71" s="47">
        <v>163.80000000000001</v>
      </c>
      <c r="H71" s="34">
        <v>327.60000000000002</v>
      </c>
      <c r="I71" s="35">
        <v>201.06</v>
      </c>
      <c r="J71" s="34">
        <v>402.12</v>
      </c>
    </row>
    <row r="72" spans="1:10" ht="45" x14ac:dyDescent="0.2">
      <c r="A72" s="40" t="s">
        <v>137</v>
      </c>
      <c r="B72" s="41">
        <v>93008</v>
      </c>
      <c r="C72" s="40" t="s">
        <v>8</v>
      </c>
      <c r="D72" s="49" t="s">
        <v>219</v>
      </c>
      <c r="E72" s="40" t="s">
        <v>12</v>
      </c>
      <c r="F72" s="43">
        <v>4.84</v>
      </c>
      <c r="G72" s="47">
        <v>20.55</v>
      </c>
      <c r="H72" s="34">
        <v>99.46</v>
      </c>
      <c r="I72" s="35">
        <v>25.22</v>
      </c>
      <c r="J72" s="34">
        <v>122.06</v>
      </c>
    </row>
    <row r="73" spans="1:10" ht="45" x14ac:dyDescent="0.2">
      <c r="A73" s="40" t="s">
        <v>138</v>
      </c>
      <c r="B73" s="41">
        <v>93018</v>
      </c>
      <c r="C73" s="40" t="s">
        <v>8</v>
      </c>
      <c r="D73" s="49" t="s">
        <v>220</v>
      </c>
      <c r="E73" s="40" t="s">
        <v>11</v>
      </c>
      <c r="F73" s="43">
        <v>1</v>
      </c>
      <c r="G73" s="47">
        <v>24.94</v>
      </c>
      <c r="H73" s="34">
        <v>24.94</v>
      </c>
      <c r="I73" s="35">
        <v>30.61</v>
      </c>
      <c r="J73" s="34">
        <v>30.61</v>
      </c>
    </row>
    <row r="74" spans="1:10" ht="45" x14ac:dyDescent="0.2">
      <c r="A74" s="40" t="s">
        <v>139</v>
      </c>
      <c r="B74" s="41">
        <v>91873</v>
      </c>
      <c r="C74" s="40" t="s">
        <v>8</v>
      </c>
      <c r="D74" s="49" t="s">
        <v>221</v>
      </c>
      <c r="E74" s="40" t="s">
        <v>12</v>
      </c>
      <c r="F74" s="43">
        <v>1.45</v>
      </c>
      <c r="G74" s="47">
        <v>24.19</v>
      </c>
      <c r="H74" s="34">
        <v>35.08</v>
      </c>
      <c r="I74" s="35">
        <v>29.69</v>
      </c>
      <c r="J74" s="34">
        <v>43.05</v>
      </c>
    </row>
    <row r="75" spans="1:10" ht="30" x14ac:dyDescent="0.2">
      <c r="A75" s="40" t="s">
        <v>140</v>
      </c>
      <c r="B75" s="41" t="s">
        <v>346</v>
      </c>
      <c r="C75" s="40" t="s">
        <v>2</v>
      </c>
      <c r="D75" s="49" t="s">
        <v>347</v>
      </c>
      <c r="E75" s="40" t="s">
        <v>11</v>
      </c>
      <c r="F75" s="43">
        <v>1</v>
      </c>
      <c r="G75" s="47">
        <v>365.17</v>
      </c>
      <c r="H75" s="34">
        <v>365.17</v>
      </c>
      <c r="I75" s="35">
        <v>448.24</v>
      </c>
      <c r="J75" s="34">
        <v>448.24</v>
      </c>
    </row>
    <row r="76" spans="1:10" ht="45" x14ac:dyDescent="0.2">
      <c r="A76" s="40" t="s">
        <v>222</v>
      </c>
      <c r="B76" s="41">
        <v>91872</v>
      </c>
      <c r="C76" s="40" t="s">
        <v>8</v>
      </c>
      <c r="D76" s="49" t="s">
        <v>224</v>
      </c>
      <c r="E76" s="40" t="s">
        <v>12</v>
      </c>
      <c r="F76" s="43">
        <v>8.8099999999999987</v>
      </c>
      <c r="G76" s="47">
        <v>19.97</v>
      </c>
      <c r="H76" s="34">
        <v>175.94</v>
      </c>
      <c r="I76" s="35">
        <v>24.51</v>
      </c>
      <c r="J76" s="34">
        <v>215.93</v>
      </c>
    </row>
    <row r="77" spans="1:10" ht="45" x14ac:dyDescent="0.2">
      <c r="A77" s="40" t="s">
        <v>223</v>
      </c>
      <c r="B77" s="41">
        <v>91905</v>
      </c>
      <c r="C77" s="40" t="s">
        <v>8</v>
      </c>
      <c r="D77" s="49" t="s">
        <v>225</v>
      </c>
      <c r="E77" s="40" t="s">
        <v>11</v>
      </c>
      <c r="F77" s="43">
        <v>4</v>
      </c>
      <c r="G77" s="47">
        <v>15.46</v>
      </c>
      <c r="H77" s="34">
        <v>61.84</v>
      </c>
      <c r="I77" s="35">
        <v>18.97</v>
      </c>
      <c r="J77" s="34">
        <v>75.88</v>
      </c>
    </row>
    <row r="78" spans="1:10" ht="45" x14ac:dyDescent="0.2">
      <c r="A78" s="40" t="s">
        <v>227</v>
      </c>
      <c r="B78" s="41">
        <v>91868</v>
      </c>
      <c r="C78" s="40" t="s">
        <v>8</v>
      </c>
      <c r="D78" s="49" t="s">
        <v>228</v>
      </c>
      <c r="E78" s="40" t="s">
        <v>12</v>
      </c>
      <c r="F78" s="43">
        <v>6.8</v>
      </c>
      <c r="G78" s="47">
        <v>15.41</v>
      </c>
      <c r="H78" s="34">
        <v>104.79</v>
      </c>
      <c r="I78" s="35">
        <v>18.91</v>
      </c>
      <c r="J78" s="34">
        <v>128.58000000000001</v>
      </c>
    </row>
    <row r="79" spans="1:10" ht="30" x14ac:dyDescent="0.2">
      <c r="A79" s="40" t="s">
        <v>229</v>
      </c>
      <c r="B79" s="41">
        <v>91936</v>
      </c>
      <c r="C79" s="40" t="s">
        <v>8</v>
      </c>
      <c r="D79" s="49" t="s">
        <v>226</v>
      </c>
      <c r="E79" s="40" t="s">
        <v>11</v>
      </c>
      <c r="F79" s="43">
        <v>3</v>
      </c>
      <c r="G79" s="47">
        <v>19.079999999999998</v>
      </c>
      <c r="H79" s="34">
        <v>57.24</v>
      </c>
      <c r="I79" s="35">
        <v>23.42</v>
      </c>
      <c r="J79" s="34">
        <v>70.260000000000005</v>
      </c>
    </row>
    <row r="80" spans="1:10" ht="45" x14ac:dyDescent="0.2">
      <c r="A80" s="40" t="s">
        <v>231</v>
      </c>
      <c r="B80" s="41">
        <v>91880</v>
      </c>
      <c r="C80" s="40" t="s">
        <v>8</v>
      </c>
      <c r="D80" s="49" t="s">
        <v>230</v>
      </c>
      <c r="E80" s="40" t="s">
        <v>11</v>
      </c>
      <c r="F80" s="43">
        <v>2</v>
      </c>
      <c r="G80" s="47">
        <v>9.09</v>
      </c>
      <c r="H80" s="34">
        <v>18.18</v>
      </c>
      <c r="I80" s="35">
        <v>11.15</v>
      </c>
      <c r="J80" s="34">
        <v>22.3</v>
      </c>
    </row>
    <row r="81" spans="1:10" ht="45" x14ac:dyDescent="0.2">
      <c r="A81" s="40" t="s">
        <v>233</v>
      </c>
      <c r="B81" s="41">
        <v>91885</v>
      </c>
      <c r="C81" s="40" t="s">
        <v>8</v>
      </c>
      <c r="D81" s="49" t="s">
        <v>232</v>
      </c>
      <c r="E81" s="40" t="s">
        <v>11</v>
      </c>
      <c r="F81" s="43">
        <v>3</v>
      </c>
      <c r="G81" s="47">
        <v>13.97</v>
      </c>
      <c r="H81" s="34">
        <v>41.91</v>
      </c>
      <c r="I81" s="35">
        <v>17.139999999999997</v>
      </c>
      <c r="J81" s="34">
        <v>51.42</v>
      </c>
    </row>
    <row r="82" spans="1:10" ht="30" x14ac:dyDescent="0.2">
      <c r="A82" s="40" t="s">
        <v>235</v>
      </c>
      <c r="B82" s="41">
        <v>90457</v>
      </c>
      <c r="C82" s="40" t="s">
        <v>8</v>
      </c>
      <c r="D82" s="49" t="s">
        <v>234</v>
      </c>
      <c r="E82" s="40" t="s">
        <v>11</v>
      </c>
      <c r="F82" s="43">
        <v>1</v>
      </c>
      <c r="G82" s="47">
        <v>13.28</v>
      </c>
      <c r="H82" s="34">
        <v>13.28</v>
      </c>
      <c r="I82" s="35">
        <v>16.3</v>
      </c>
      <c r="J82" s="34">
        <v>16.3</v>
      </c>
    </row>
    <row r="83" spans="1:10" ht="30" x14ac:dyDescent="0.2">
      <c r="A83" s="40" t="s">
        <v>237</v>
      </c>
      <c r="B83" s="41">
        <v>90447</v>
      </c>
      <c r="C83" s="40" t="s">
        <v>8</v>
      </c>
      <c r="D83" s="49" t="s">
        <v>236</v>
      </c>
      <c r="E83" s="40" t="s">
        <v>12</v>
      </c>
      <c r="F83" s="43">
        <v>10.259999999999998</v>
      </c>
      <c r="G83" s="47">
        <v>8.7799999999999994</v>
      </c>
      <c r="H83" s="34">
        <v>90.08</v>
      </c>
      <c r="I83" s="35">
        <v>10.77</v>
      </c>
      <c r="J83" s="34">
        <v>110.5</v>
      </c>
    </row>
    <row r="84" spans="1:10" ht="30" x14ac:dyDescent="0.2">
      <c r="A84" s="40" t="s">
        <v>239</v>
      </c>
      <c r="B84" s="41">
        <v>104766</v>
      </c>
      <c r="C84" s="40" t="s">
        <v>8</v>
      </c>
      <c r="D84" s="49" t="s">
        <v>238</v>
      </c>
      <c r="E84" s="40" t="s">
        <v>12</v>
      </c>
      <c r="F84" s="43">
        <v>10.259999999999998</v>
      </c>
      <c r="G84" s="47">
        <v>17.22</v>
      </c>
      <c r="H84" s="34">
        <v>176.68</v>
      </c>
      <c r="I84" s="35">
        <v>21.13</v>
      </c>
      <c r="J84" s="34">
        <v>216.79</v>
      </c>
    </row>
    <row r="85" spans="1:10" ht="30" x14ac:dyDescent="0.2">
      <c r="A85" s="40" t="s">
        <v>241</v>
      </c>
      <c r="B85" s="41">
        <v>103288</v>
      </c>
      <c r="C85" s="40" t="s">
        <v>8</v>
      </c>
      <c r="D85" s="49" t="s">
        <v>240</v>
      </c>
      <c r="E85" s="40" t="s">
        <v>12</v>
      </c>
      <c r="F85" s="43">
        <v>4.5999999999999996</v>
      </c>
      <c r="G85" s="47">
        <v>16.37</v>
      </c>
      <c r="H85" s="34">
        <v>75.3</v>
      </c>
      <c r="I85" s="35">
        <v>20.09</v>
      </c>
      <c r="J85" s="34">
        <v>92.41</v>
      </c>
    </row>
    <row r="86" spans="1:10" ht="30" x14ac:dyDescent="0.2">
      <c r="A86" s="40" t="s">
        <v>243</v>
      </c>
      <c r="B86" s="41">
        <v>90456</v>
      </c>
      <c r="C86" s="40" t="s">
        <v>8</v>
      </c>
      <c r="D86" s="49" t="s">
        <v>242</v>
      </c>
      <c r="E86" s="40" t="s">
        <v>11</v>
      </c>
      <c r="F86" s="43">
        <v>13</v>
      </c>
      <c r="G86" s="47">
        <v>5.81</v>
      </c>
      <c r="H86" s="34">
        <v>75.53</v>
      </c>
      <c r="I86" s="35">
        <v>7.13</v>
      </c>
      <c r="J86" s="34">
        <v>92.69</v>
      </c>
    </row>
    <row r="87" spans="1:10" ht="30" x14ac:dyDescent="0.2">
      <c r="A87" s="40" t="s">
        <v>245</v>
      </c>
      <c r="B87" s="41">
        <v>91941</v>
      </c>
      <c r="C87" s="40" t="s">
        <v>8</v>
      </c>
      <c r="D87" s="49" t="s">
        <v>244</v>
      </c>
      <c r="E87" s="40" t="s">
        <v>11</v>
      </c>
      <c r="F87" s="43">
        <v>4</v>
      </c>
      <c r="G87" s="47">
        <v>12.41</v>
      </c>
      <c r="H87" s="34">
        <v>49.64</v>
      </c>
      <c r="I87" s="35">
        <v>15.23</v>
      </c>
      <c r="J87" s="34">
        <v>60.92</v>
      </c>
    </row>
    <row r="88" spans="1:10" ht="30" x14ac:dyDescent="0.2">
      <c r="A88" s="40" t="s">
        <v>246</v>
      </c>
      <c r="B88" s="41">
        <v>91940</v>
      </c>
      <c r="C88" s="40" t="s">
        <v>8</v>
      </c>
      <c r="D88" s="49" t="s">
        <v>248</v>
      </c>
      <c r="E88" s="40" t="s">
        <v>11</v>
      </c>
      <c r="F88" s="43">
        <v>6</v>
      </c>
      <c r="G88" s="47">
        <v>19.46</v>
      </c>
      <c r="H88" s="34">
        <v>116.76</v>
      </c>
      <c r="I88" s="35">
        <v>23.88</v>
      </c>
      <c r="J88" s="34">
        <v>143.28</v>
      </c>
    </row>
    <row r="89" spans="1:10" ht="30" x14ac:dyDescent="0.2">
      <c r="A89" s="40" t="s">
        <v>247</v>
      </c>
      <c r="B89" s="41">
        <v>91939</v>
      </c>
      <c r="C89" s="40" t="s">
        <v>8</v>
      </c>
      <c r="D89" s="49" t="s">
        <v>249</v>
      </c>
      <c r="E89" s="40" t="s">
        <v>11</v>
      </c>
      <c r="F89" s="43">
        <v>3</v>
      </c>
      <c r="G89" s="47">
        <v>33.81</v>
      </c>
      <c r="H89" s="34">
        <v>101.43</v>
      </c>
      <c r="I89" s="35">
        <v>41.5</v>
      </c>
      <c r="J89" s="34">
        <v>124.5</v>
      </c>
    </row>
    <row r="90" spans="1:10" ht="30" x14ac:dyDescent="0.2">
      <c r="A90" s="40" t="s">
        <v>251</v>
      </c>
      <c r="B90" s="41">
        <v>91979</v>
      </c>
      <c r="C90" s="40" t="s">
        <v>8</v>
      </c>
      <c r="D90" s="49" t="s">
        <v>250</v>
      </c>
      <c r="E90" s="40" t="s">
        <v>11</v>
      </c>
      <c r="F90" s="43">
        <v>2</v>
      </c>
      <c r="G90" s="47">
        <v>50.8</v>
      </c>
      <c r="H90" s="34">
        <v>101.6</v>
      </c>
      <c r="I90" s="35">
        <v>62.35</v>
      </c>
      <c r="J90" s="34">
        <v>124.7</v>
      </c>
    </row>
    <row r="91" spans="1:10" ht="30" x14ac:dyDescent="0.2">
      <c r="A91" s="40" t="s">
        <v>253</v>
      </c>
      <c r="B91" s="41">
        <v>92000</v>
      </c>
      <c r="C91" s="40" t="s">
        <v>8</v>
      </c>
      <c r="D91" s="49" t="s">
        <v>252</v>
      </c>
      <c r="E91" s="40" t="s">
        <v>11</v>
      </c>
      <c r="F91" s="43">
        <v>2</v>
      </c>
      <c r="G91" s="47">
        <v>31.68</v>
      </c>
      <c r="H91" s="34">
        <v>63.36</v>
      </c>
      <c r="I91" s="35">
        <v>38.880000000000003</v>
      </c>
      <c r="J91" s="34">
        <v>77.760000000000005</v>
      </c>
    </row>
    <row r="92" spans="1:10" ht="30" x14ac:dyDescent="0.2">
      <c r="A92" s="40" t="s">
        <v>254</v>
      </c>
      <c r="B92" s="41">
        <v>91996</v>
      </c>
      <c r="C92" s="40" t="s">
        <v>8</v>
      </c>
      <c r="D92" s="49" t="s">
        <v>257</v>
      </c>
      <c r="E92" s="40" t="s">
        <v>11</v>
      </c>
      <c r="F92" s="43">
        <v>4</v>
      </c>
      <c r="G92" s="47">
        <v>35.840000000000003</v>
      </c>
      <c r="H92" s="34">
        <v>143.36000000000001</v>
      </c>
      <c r="I92" s="35">
        <v>43.99</v>
      </c>
      <c r="J92" s="34">
        <v>175.96</v>
      </c>
    </row>
    <row r="93" spans="1:10" ht="30" x14ac:dyDescent="0.2">
      <c r="A93" s="40" t="s">
        <v>255</v>
      </c>
      <c r="B93" s="41">
        <v>91992</v>
      </c>
      <c r="C93" s="40" t="s">
        <v>8</v>
      </c>
      <c r="D93" s="48" t="s">
        <v>258</v>
      </c>
      <c r="E93" s="40" t="s">
        <v>11</v>
      </c>
      <c r="F93" s="43">
        <v>1</v>
      </c>
      <c r="G93" s="47">
        <v>46.59</v>
      </c>
      <c r="H93" s="34">
        <v>46.59</v>
      </c>
      <c r="I93" s="35">
        <v>57.18</v>
      </c>
      <c r="J93" s="34">
        <v>57.18</v>
      </c>
    </row>
    <row r="94" spans="1:10" ht="30" x14ac:dyDescent="0.2">
      <c r="A94" s="40" t="s">
        <v>256</v>
      </c>
      <c r="B94" s="41">
        <v>91993</v>
      </c>
      <c r="C94" s="40" t="s">
        <v>8</v>
      </c>
      <c r="D94" s="48" t="s">
        <v>260</v>
      </c>
      <c r="E94" s="40" t="s">
        <v>11</v>
      </c>
      <c r="F94" s="43">
        <v>2</v>
      </c>
      <c r="G94" s="47">
        <v>48.59</v>
      </c>
      <c r="H94" s="34">
        <v>97.18</v>
      </c>
      <c r="I94" s="35">
        <v>59.64</v>
      </c>
      <c r="J94" s="34">
        <v>119.28</v>
      </c>
    </row>
    <row r="95" spans="1:10" x14ac:dyDescent="0.2">
      <c r="A95" s="40" t="s">
        <v>259</v>
      </c>
      <c r="B95" s="41" t="s">
        <v>348</v>
      </c>
      <c r="C95" s="40" t="s">
        <v>8</v>
      </c>
      <c r="D95" s="48" t="s">
        <v>349</v>
      </c>
      <c r="E95" s="40" t="s">
        <v>11</v>
      </c>
      <c r="F95" s="43">
        <v>2</v>
      </c>
      <c r="G95" s="47">
        <v>53.93</v>
      </c>
      <c r="H95" s="34">
        <v>107.86</v>
      </c>
      <c r="I95" s="35">
        <v>66.19</v>
      </c>
      <c r="J95" s="34">
        <v>132.38</v>
      </c>
    </row>
    <row r="96" spans="1:10" ht="30" x14ac:dyDescent="0.2">
      <c r="A96" s="40" t="s">
        <v>262</v>
      </c>
      <c r="B96" s="41">
        <v>93660</v>
      </c>
      <c r="C96" s="40" t="s">
        <v>8</v>
      </c>
      <c r="D96" s="48" t="s">
        <v>261</v>
      </c>
      <c r="E96" s="40" t="s">
        <v>11</v>
      </c>
      <c r="F96" s="43">
        <v>2</v>
      </c>
      <c r="G96" s="47">
        <v>51.98</v>
      </c>
      <c r="H96" s="34">
        <v>103.96</v>
      </c>
      <c r="I96" s="35">
        <v>63.800000000000004</v>
      </c>
      <c r="J96" s="34">
        <v>127.6</v>
      </c>
    </row>
    <row r="97" spans="1:10" ht="30" x14ac:dyDescent="0.2">
      <c r="A97" s="40" t="s">
        <v>263</v>
      </c>
      <c r="B97" s="41">
        <v>93661</v>
      </c>
      <c r="C97" s="40" t="s">
        <v>8</v>
      </c>
      <c r="D97" s="48" t="s">
        <v>268</v>
      </c>
      <c r="E97" s="40" t="s">
        <v>11</v>
      </c>
      <c r="F97" s="43">
        <v>2</v>
      </c>
      <c r="G97" s="47">
        <v>51.98</v>
      </c>
      <c r="H97" s="34">
        <v>103.96</v>
      </c>
      <c r="I97" s="35">
        <v>63.800000000000004</v>
      </c>
      <c r="J97" s="34">
        <v>127.6</v>
      </c>
    </row>
    <row r="98" spans="1:10" ht="30" x14ac:dyDescent="0.2">
      <c r="A98" s="40" t="s">
        <v>267</v>
      </c>
      <c r="B98" s="41">
        <v>93664</v>
      </c>
      <c r="C98" s="40" t="s">
        <v>8</v>
      </c>
      <c r="D98" s="48" t="s">
        <v>264</v>
      </c>
      <c r="E98" s="40" t="s">
        <v>11</v>
      </c>
      <c r="F98" s="43">
        <v>2</v>
      </c>
      <c r="G98" s="47">
        <v>58.86</v>
      </c>
      <c r="H98" s="34">
        <v>117.72</v>
      </c>
      <c r="I98" s="35">
        <v>72.25</v>
      </c>
      <c r="J98" s="34">
        <v>144.5</v>
      </c>
    </row>
    <row r="99" spans="1:10" ht="45" x14ac:dyDescent="0.2">
      <c r="A99" s="40" t="s">
        <v>270</v>
      </c>
      <c r="B99" s="41">
        <v>91924</v>
      </c>
      <c r="C99" s="40" t="s">
        <v>8</v>
      </c>
      <c r="D99" s="48" t="s">
        <v>269</v>
      </c>
      <c r="E99" s="40" t="s">
        <v>12</v>
      </c>
      <c r="F99" s="43">
        <v>29</v>
      </c>
      <c r="G99" s="47">
        <v>3.42</v>
      </c>
      <c r="H99" s="34">
        <v>99.18</v>
      </c>
      <c r="I99" s="35">
        <v>4.1900000000000004</v>
      </c>
      <c r="J99" s="34">
        <v>121.51</v>
      </c>
    </row>
    <row r="100" spans="1:10" ht="45" x14ac:dyDescent="0.2">
      <c r="A100" s="40" t="s">
        <v>271</v>
      </c>
      <c r="B100" s="41">
        <v>91927</v>
      </c>
      <c r="C100" s="40" t="s">
        <v>8</v>
      </c>
      <c r="D100" s="48" t="s">
        <v>274</v>
      </c>
      <c r="E100" s="40" t="s">
        <v>12</v>
      </c>
      <c r="F100" s="43">
        <v>54</v>
      </c>
      <c r="G100" s="47">
        <v>5.64</v>
      </c>
      <c r="H100" s="34">
        <v>304.56</v>
      </c>
      <c r="I100" s="35">
        <v>6.92</v>
      </c>
      <c r="J100" s="34">
        <v>373.68</v>
      </c>
    </row>
    <row r="101" spans="1:10" ht="45" x14ac:dyDescent="0.2">
      <c r="A101" s="40" t="s">
        <v>272</v>
      </c>
      <c r="B101" s="41">
        <v>91928</v>
      </c>
      <c r="C101" s="40" t="s">
        <v>8</v>
      </c>
      <c r="D101" s="48" t="s">
        <v>275</v>
      </c>
      <c r="E101" s="40" t="s">
        <v>12</v>
      </c>
      <c r="F101" s="43">
        <v>35</v>
      </c>
      <c r="G101" s="47">
        <v>7.78</v>
      </c>
      <c r="H101" s="34">
        <v>272.3</v>
      </c>
      <c r="I101" s="35">
        <v>9.5400000000000009</v>
      </c>
      <c r="J101" s="34">
        <v>333.9</v>
      </c>
    </row>
    <row r="102" spans="1:10" ht="45" x14ac:dyDescent="0.2">
      <c r="A102" s="40" t="s">
        <v>273</v>
      </c>
      <c r="B102" s="41">
        <v>91931</v>
      </c>
      <c r="C102" s="40" t="s">
        <v>8</v>
      </c>
      <c r="D102" s="48" t="s">
        <v>276</v>
      </c>
      <c r="E102" s="40" t="s">
        <v>12</v>
      </c>
      <c r="F102" s="43">
        <v>138</v>
      </c>
      <c r="G102" s="47">
        <v>11.79</v>
      </c>
      <c r="H102" s="34">
        <v>1627.02</v>
      </c>
      <c r="I102" s="35">
        <v>14.47</v>
      </c>
      <c r="J102" s="34">
        <v>1996.86</v>
      </c>
    </row>
    <row r="103" spans="1:10" ht="30" x14ac:dyDescent="0.2">
      <c r="A103" s="40" t="s">
        <v>277</v>
      </c>
      <c r="B103" s="41">
        <v>98297</v>
      </c>
      <c r="C103" s="40" t="s">
        <v>8</v>
      </c>
      <c r="D103" s="49" t="s">
        <v>282</v>
      </c>
      <c r="E103" s="40" t="s">
        <v>12</v>
      </c>
      <c r="F103" s="43">
        <v>98</v>
      </c>
      <c r="G103" s="47">
        <v>9.06</v>
      </c>
      <c r="H103" s="34">
        <v>887.88</v>
      </c>
      <c r="I103" s="35">
        <v>11.12</v>
      </c>
      <c r="J103" s="34">
        <v>1089.76</v>
      </c>
    </row>
    <row r="104" spans="1:10" x14ac:dyDescent="0.2">
      <c r="A104" s="40" t="s">
        <v>279</v>
      </c>
      <c r="B104" s="41">
        <v>11242</v>
      </c>
      <c r="C104" s="40" t="s">
        <v>2</v>
      </c>
      <c r="D104" s="49" t="s">
        <v>302</v>
      </c>
      <c r="E104" s="40" t="s">
        <v>13</v>
      </c>
      <c r="F104" s="43">
        <v>8</v>
      </c>
      <c r="G104" s="47">
        <v>7.43</v>
      </c>
      <c r="H104" s="34">
        <v>59.44</v>
      </c>
      <c r="I104" s="35">
        <v>9.1199999999999992</v>
      </c>
      <c r="J104" s="34">
        <v>72.959999999999994</v>
      </c>
    </row>
    <row r="105" spans="1:10" x14ac:dyDescent="0.2">
      <c r="A105" s="40" t="s">
        <v>280</v>
      </c>
      <c r="B105" s="41">
        <v>11230</v>
      </c>
      <c r="C105" s="40" t="s">
        <v>2</v>
      </c>
      <c r="D105" s="49" t="s">
        <v>303</v>
      </c>
      <c r="E105" s="40" t="s">
        <v>13</v>
      </c>
      <c r="F105" s="43">
        <v>2</v>
      </c>
      <c r="G105" s="47">
        <v>31.4</v>
      </c>
      <c r="H105" s="34">
        <v>62.8</v>
      </c>
      <c r="I105" s="35">
        <v>38.54</v>
      </c>
      <c r="J105" s="34">
        <v>77.08</v>
      </c>
    </row>
    <row r="106" spans="1:10" ht="30" x14ac:dyDescent="0.2">
      <c r="A106" s="40" t="s">
        <v>284</v>
      </c>
      <c r="B106" s="41">
        <v>13682</v>
      </c>
      <c r="C106" s="40" t="s">
        <v>2</v>
      </c>
      <c r="D106" s="49" t="s">
        <v>278</v>
      </c>
      <c r="E106" s="40" t="s">
        <v>11</v>
      </c>
      <c r="F106" s="43">
        <v>2</v>
      </c>
      <c r="G106" s="47">
        <v>152.59</v>
      </c>
      <c r="H106" s="34">
        <v>305.18</v>
      </c>
      <c r="I106" s="35">
        <v>187.3</v>
      </c>
      <c r="J106" s="34">
        <v>374.6</v>
      </c>
    </row>
    <row r="107" spans="1:10" ht="24.75" customHeight="1" x14ac:dyDescent="0.2">
      <c r="A107" s="40" t="s">
        <v>286</v>
      </c>
      <c r="B107" s="41">
        <v>97599</v>
      </c>
      <c r="C107" s="40" t="s">
        <v>8</v>
      </c>
      <c r="D107" s="49" t="s">
        <v>285</v>
      </c>
      <c r="E107" s="40" t="s">
        <v>11</v>
      </c>
      <c r="F107" s="43">
        <v>1</v>
      </c>
      <c r="G107" s="47">
        <v>17.989999999999998</v>
      </c>
      <c r="H107" s="34">
        <v>17.989999999999998</v>
      </c>
      <c r="I107" s="35">
        <v>22.08</v>
      </c>
      <c r="J107" s="34">
        <v>22.08</v>
      </c>
    </row>
    <row r="108" spans="1:10" ht="30" x14ac:dyDescent="0.2">
      <c r="A108" s="40" t="s">
        <v>289</v>
      </c>
      <c r="B108" s="41">
        <v>4988</v>
      </c>
      <c r="C108" s="40" t="s">
        <v>2</v>
      </c>
      <c r="D108" s="49" t="s">
        <v>281</v>
      </c>
      <c r="E108" s="40" t="s">
        <v>13</v>
      </c>
      <c r="F108" s="43">
        <v>1</v>
      </c>
      <c r="G108" s="47">
        <v>71.260000000000005</v>
      </c>
      <c r="H108" s="34">
        <v>71.260000000000005</v>
      </c>
      <c r="I108" s="35">
        <v>87.47</v>
      </c>
      <c r="J108" s="34">
        <v>87.47</v>
      </c>
    </row>
    <row r="109" spans="1:10" ht="30" x14ac:dyDescent="0.2">
      <c r="A109" s="40" t="s">
        <v>291</v>
      </c>
      <c r="B109" s="41">
        <v>104325</v>
      </c>
      <c r="C109" s="40" t="s">
        <v>8</v>
      </c>
      <c r="D109" s="49" t="s">
        <v>287</v>
      </c>
      <c r="E109" s="40" t="s">
        <v>11</v>
      </c>
      <c r="F109" s="43">
        <v>2</v>
      </c>
      <c r="G109" s="47">
        <v>55.81</v>
      </c>
      <c r="H109" s="34">
        <v>111.62</v>
      </c>
      <c r="I109" s="35">
        <v>68.5</v>
      </c>
      <c r="J109" s="34">
        <v>137</v>
      </c>
    </row>
    <row r="110" spans="1:10" ht="30" x14ac:dyDescent="0.2">
      <c r="A110" s="40" t="s">
        <v>293</v>
      </c>
      <c r="B110" s="41">
        <v>89865</v>
      </c>
      <c r="C110" s="40" t="s">
        <v>8</v>
      </c>
      <c r="D110" s="49" t="s">
        <v>288</v>
      </c>
      <c r="E110" s="40" t="s">
        <v>12</v>
      </c>
      <c r="F110" s="43">
        <v>7.14</v>
      </c>
      <c r="G110" s="47">
        <v>17.940000000000001</v>
      </c>
      <c r="H110" s="34">
        <v>128.09</v>
      </c>
      <c r="I110" s="35">
        <v>22.02</v>
      </c>
      <c r="J110" s="34">
        <v>157.22</v>
      </c>
    </row>
    <row r="111" spans="1:10" ht="30" x14ac:dyDescent="0.2">
      <c r="A111" s="40" t="s">
        <v>294</v>
      </c>
      <c r="B111" s="41">
        <v>89866</v>
      </c>
      <c r="C111" s="40" t="s">
        <v>8</v>
      </c>
      <c r="D111" s="49" t="s">
        <v>290</v>
      </c>
      <c r="E111" s="40" t="s">
        <v>11</v>
      </c>
      <c r="F111" s="43">
        <v>2</v>
      </c>
      <c r="G111" s="47">
        <v>7.6</v>
      </c>
      <c r="H111" s="34">
        <v>15.2</v>
      </c>
      <c r="I111" s="35">
        <v>9.32</v>
      </c>
      <c r="J111" s="34">
        <v>18.64</v>
      </c>
    </row>
    <row r="112" spans="1:10" ht="30" x14ac:dyDescent="0.2">
      <c r="A112" s="40" t="s">
        <v>297</v>
      </c>
      <c r="B112" s="41">
        <v>89869</v>
      </c>
      <c r="C112" s="40" t="s">
        <v>8</v>
      </c>
      <c r="D112" s="49" t="s">
        <v>292</v>
      </c>
      <c r="E112" s="40" t="s">
        <v>11</v>
      </c>
      <c r="F112" s="43">
        <v>1</v>
      </c>
      <c r="G112" s="47">
        <v>10.53</v>
      </c>
      <c r="H112" s="34">
        <v>10.53</v>
      </c>
      <c r="I112" s="35">
        <v>12.92</v>
      </c>
      <c r="J112" s="34">
        <v>12.92</v>
      </c>
    </row>
    <row r="113" spans="1:10" ht="45" x14ac:dyDescent="0.2">
      <c r="A113" s="40" t="s">
        <v>299</v>
      </c>
      <c r="B113" s="41">
        <v>95237</v>
      </c>
      <c r="C113" s="40" t="s">
        <v>8</v>
      </c>
      <c r="D113" s="49" t="s">
        <v>295</v>
      </c>
      <c r="E113" s="40" t="s">
        <v>11</v>
      </c>
      <c r="F113" s="43">
        <v>2</v>
      </c>
      <c r="G113" s="47">
        <v>23.61</v>
      </c>
      <c r="H113" s="34">
        <v>47.22</v>
      </c>
      <c r="I113" s="35">
        <v>28.98</v>
      </c>
      <c r="J113" s="34">
        <v>57.96</v>
      </c>
    </row>
    <row r="114" spans="1:10" x14ac:dyDescent="0.2">
      <c r="A114" s="40" t="s">
        <v>301</v>
      </c>
      <c r="B114" s="41">
        <v>9838</v>
      </c>
      <c r="C114" s="40" t="s">
        <v>2</v>
      </c>
      <c r="D114" s="49" t="s">
        <v>296</v>
      </c>
      <c r="E114" s="40" t="s">
        <v>10</v>
      </c>
      <c r="F114" s="43">
        <v>7.14</v>
      </c>
      <c r="G114" s="47">
        <v>7.89</v>
      </c>
      <c r="H114" s="34">
        <v>56.33</v>
      </c>
      <c r="I114" s="35">
        <v>9.68</v>
      </c>
      <c r="J114" s="34">
        <v>69.11</v>
      </c>
    </row>
    <row r="115" spans="1:10" ht="45" x14ac:dyDescent="0.2">
      <c r="A115" s="40" t="s">
        <v>304</v>
      </c>
      <c r="B115" s="41">
        <v>99250</v>
      </c>
      <c r="C115" s="40" t="s">
        <v>8</v>
      </c>
      <c r="D115" s="49" t="s">
        <v>298</v>
      </c>
      <c r="E115" s="40" t="s">
        <v>11</v>
      </c>
      <c r="F115" s="43">
        <v>1</v>
      </c>
      <c r="G115" s="47">
        <v>196.85</v>
      </c>
      <c r="H115" s="34">
        <v>196.85</v>
      </c>
      <c r="I115" s="35">
        <v>241.63</v>
      </c>
      <c r="J115" s="34">
        <v>241.63</v>
      </c>
    </row>
    <row r="116" spans="1:10" ht="30" x14ac:dyDescent="0.2">
      <c r="A116" s="40" t="s">
        <v>305</v>
      </c>
      <c r="B116" s="41">
        <v>102719</v>
      </c>
      <c r="C116" s="40" t="s">
        <v>8</v>
      </c>
      <c r="D116" s="49" t="s">
        <v>300</v>
      </c>
      <c r="E116" s="40" t="s">
        <v>5</v>
      </c>
      <c r="F116" s="43">
        <v>2.2499999999999999E-2</v>
      </c>
      <c r="G116" s="47">
        <v>166.04</v>
      </c>
      <c r="H116" s="34">
        <v>3.74</v>
      </c>
      <c r="I116" s="35">
        <v>203.81</v>
      </c>
      <c r="J116" s="34">
        <v>4.58</v>
      </c>
    </row>
    <row r="117" spans="1:10" x14ac:dyDescent="0.2">
      <c r="A117" s="45">
        <v>9</v>
      </c>
      <c r="B117" s="45"/>
      <c r="C117" s="45"/>
      <c r="D117" s="37" t="s">
        <v>20</v>
      </c>
      <c r="E117" s="37"/>
      <c r="F117" s="38"/>
      <c r="G117" s="37"/>
      <c r="H117" s="39">
        <v>6593.1900000000005</v>
      </c>
      <c r="I117" s="37"/>
      <c r="J117" s="39">
        <v>8092.9299999999994</v>
      </c>
    </row>
    <row r="118" spans="1:10" ht="30" x14ac:dyDescent="0.2">
      <c r="A118" s="40" t="s">
        <v>141</v>
      </c>
      <c r="B118" s="41">
        <v>90801</v>
      </c>
      <c r="C118" s="40" t="s">
        <v>8</v>
      </c>
      <c r="D118" s="49" t="s">
        <v>306</v>
      </c>
      <c r="E118" s="40" t="s">
        <v>11</v>
      </c>
      <c r="F118" s="43">
        <v>2</v>
      </c>
      <c r="G118" s="47">
        <v>386.62</v>
      </c>
      <c r="H118" s="34">
        <v>773.24</v>
      </c>
      <c r="I118" s="35">
        <v>474.57</v>
      </c>
      <c r="J118" s="34">
        <v>949.14</v>
      </c>
    </row>
    <row r="119" spans="1:10" ht="30" x14ac:dyDescent="0.2">
      <c r="A119" s="40" t="s">
        <v>142</v>
      </c>
      <c r="B119" s="41">
        <v>100659</v>
      </c>
      <c r="C119" s="40" t="s">
        <v>8</v>
      </c>
      <c r="D119" s="49" t="s">
        <v>325</v>
      </c>
      <c r="E119" s="40" t="s">
        <v>12</v>
      </c>
      <c r="F119" s="43">
        <v>20.399999999999999</v>
      </c>
      <c r="G119" s="47">
        <v>14.51</v>
      </c>
      <c r="H119" s="34">
        <v>296</v>
      </c>
      <c r="I119" s="35">
        <v>17.809999999999999</v>
      </c>
      <c r="J119" s="34">
        <v>363.32</v>
      </c>
    </row>
    <row r="120" spans="1:10" ht="45" x14ac:dyDescent="0.2">
      <c r="A120" s="40" t="s">
        <v>143</v>
      </c>
      <c r="B120" s="41">
        <v>90825</v>
      </c>
      <c r="C120" s="40" t="s">
        <v>8</v>
      </c>
      <c r="D120" s="49" t="s">
        <v>307</v>
      </c>
      <c r="E120" s="40" t="s">
        <v>11</v>
      </c>
      <c r="F120" s="43">
        <v>1</v>
      </c>
      <c r="G120" s="47">
        <v>908.25</v>
      </c>
      <c r="H120" s="34">
        <v>908.25</v>
      </c>
      <c r="I120" s="35">
        <v>1114.8700000000001</v>
      </c>
      <c r="J120" s="34">
        <v>1114.8699999999999</v>
      </c>
    </row>
    <row r="121" spans="1:10" ht="45" x14ac:dyDescent="0.2">
      <c r="A121" s="40" t="s">
        <v>310</v>
      </c>
      <c r="B121" s="41">
        <v>90830</v>
      </c>
      <c r="C121" s="40" t="s">
        <v>8</v>
      </c>
      <c r="D121" s="49" t="s">
        <v>308</v>
      </c>
      <c r="E121" s="40" t="s">
        <v>11</v>
      </c>
      <c r="F121" s="43">
        <v>2</v>
      </c>
      <c r="G121" s="47">
        <v>182.98</v>
      </c>
      <c r="H121" s="34">
        <v>365.96</v>
      </c>
      <c r="I121" s="35">
        <v>224.60000000000002</v>
      </c>
      <c r="J121" s="34">
        <v>449.2</v>
      </c>
    </row>
    <row r="122" spans="1:10" ht="45" x14ac:dyDescent="0.2">
      <c r="A122" s="40" t="s">
        <v>312</v>
      </c>
      <c r="B122" s="41">
        <v>90823</v>
      </c>
      <c r="C122" s="40" t="s">
        <v>8</v>
      </c>
      <c r="D122" s="49" t="s">
        <v>309</v>
      </c>
      <c r="E122" s="40" t="s">
        <v>11</v>
      </c>
      <c r="F122" s="43">
        <v>1</v>
      </c>
      <c r="G122" s="47">
        <v>568.46</v>
      </c>
      <c r="H122" s="34">
        <v>568.46</v>
      </c>
      <c r="I122" s="35">
        <v>697.78</v>
      </c>
      <c r="J122" s="34">
        <v>697.78</v>
      </c>
    </row>
    <row r="123" spans="1:10" ht="30" x14ac:dyDescent="0.2">
      <c r="A123" s="40" t="s">
        <v>313</v>
      </c>
      <c r="B123" s="41">
        <v>94590</v>
      </c>
      <c r="C123" s="40" t="s">
        <v>8</v>
      </c>
      <c r="D123" s="49" t="s">
        <v>311</v>
      </c>
      <c r="E123" s="40" t="s">
        <v>12</v>
      </c>
      <c r="F123" s="43">
        <v>8.8000000000000007</v>
      </c>
      <c r="G123" s="47">
        <v>29.59</v>
      </c>
      <c r="H123" s="34">
        <v>260.39</v>
      </c>
      <c r="I123" s="35">
        <v>36.32</v>
      </c>
      <c r="J123" s="34">
        <v>319.61</v>
      </c>
    </row>
    <row r="124" spans="1:10" ht="90" x14ac:dyDescent="0.2">
      <c r="A124" s="40" t="s">
        <v>316</v>
      </c>
      <c r="B124" s="41">
        <v>94570</v>
      </c>
      <c r="C124" s="40" t="s">
        <v>8</v>
      </c>
      <c r="D124" s="49" t="s">
        <v>314</v>
      </c>
      <c r="E124" s="40" t="s">
        <v>4</v>
      </c>
      <c r="F124" s="43">
        <v>2.4</v>
      </c>
      <c r="G124" s="47">
        <v>350.19</v>
      </c>
      <c r="H124" s="34">
        <v>840.46</v>
      </c>
      <c r="I124" s="35">
        <v>429.85</v>
      </c>
      <c r="J124" s="34">
        <v>1031.6400000000001</v>
      </c>
    </row>
    <row r="125" spans="1:10" x14ac:dyDescent="0.2">
      <c r="A125" s="40" t="s">
        <v>317</v>
      </c>
      <c r="B125" s="41">
        <v>1989</v>
      </c>
      <c r="C125" s="40" t="s">
        <v>2</v>
      </c>
      <c r="D125" s="49" t="s">
        <v>315</v>
      </c>
      <c r="E125" s="40" t="s">
        <v>10</v>
      </c>
      <c r="F125" s="43">
        <v>2.08</v>
      </c>
      <c r="G125" s="47">
        <v>168.99</v>
      </c>
      <c r="H125" s="34">
        <v>351.5</v>
      </c>
      <c r="I125" s="35">
        <v>207.43</v>
      </c>
      <c r="J125" s="34">
        <v>431.45</v>
      </c>
    </row>
    <row r="126" spans="1:10" x14ac:dyDescent="0.2">
      <c r="A126" s="40" t="s">
        <v>318</v>
      </c>
      <c r="B126" s="41">
        <v>90071</v>
      </c>
      <c r="C126" s="40" t="s">
        <v>6</v>
      </c>
      <c r="D126" s="49" t="s">
        <v>319</v>
      </c>
      <c r="E126" s="40" t="s">
        <v>4</v>
      </c>
      <c r="F126" s="43">
        <v>5.1999999999999993</v>
      </c>
      <c r="G126" s="47">
        <v>369.93</v>
      </c>
      <c r="H126" s="34">
        <v>1923.64</v>
      </c>
      <c r="I126" s="35">
        <v>454.08</v>
      </c>
      <c r="J126" s="34">
        <v>2361.2099999999996</v>
      </c>
    </row>
    <row r="127" spans="1:10" x14ac:dyDescent="0.2">
      <c r="A127" s="40" t="s">
        <v>324</v>
      </c>
      <c r="B127" s="41">
        <v>150491</v>
      </c>
      <c r="C127" s="40" t="s">
        <v>6</v>
      </c>
      <c r="D127" s="49" t="s">
        <v>320</v>
      </c>
      <c r="E127" s="40" t="s">
        <v>4</v>
      </c>
      <c r="F127" s="43">
        <v>5.1999999999999993</v>
      </c>
      <c r="G127" s="47">
        <v>58.71</v>
      </c>
      <c r="H127" s="34">
        <v>305.29000000000002</v>
      </c>
      <c r="I127" s="35">
        <v>72.059999999999988</v>
      </c>
      <c r="J127" s="34">
        <v>374.71</v>
      </c>
    </row>
    <row r="128" spans="1:10" x14ac:dyDescent="0.2">
      <c r="A128" s="45">
        <v>10</v>
      </c>
      <c r="B128" s="45"/>
      <c r="C128" s="45"/>
      <c r="D128" s="37" t="s">
        <v>22</v>
      </c>
      <c r="E128" s="37"/>
      <c r="F128" s="38"/>
      <c r="G128" s="37" t="s">
        <v>42</v>
      </c>
      <c r="H128" s="39">
        <v>4876.2900000000009</v>
      </c>
      <c r="I128" s="37"/>
      <c r="J128" s="39">
        <v>5984.09</v>
      </c>
    </row>
    <row r="129" spans="1:10" ht="30" x14ac:dyDescent="0.2">
      <c r="A129" s="40" t="s">
        <v>144</v>
      </c>
      <c r="B129" s="41">
        <v>2279</v>
      </c>
      <c r="C129" s="40" t="s">
        <v>2</v>
      </c>
      <c r="D129" s="49" t="s">
        <v>321</v>
      </c>
      <c r="E129" s="40" t="s">
        <v>4</v>
      </c>
      <c r="F129" s="43">
        <v>104.23500000000001</v>
      </c>
      <c r="G129" s="47">
        <v>15.79</v>
      </c>
      <c r="H129" s="34">
        <v>1645.87</v>
      </c>
      <c r="I129" s="35">
        <v>19.38</v>
      </c>
      <c r="J129" s="34">
        <v>2020.1699999999998</v>
      </c>
    </row>
    <row r="130" spans="1:10" ht="30" x14ac:dyDescent="0.2">
      <c r="A130" s="40" t="s">
        <v>105</v>
      </c>
      <c r="B130" s="41">
        <v>88485</v>
      </c>
      <c r="C130" s="40" t="s">
        <v>8</v>
      </c>
      <c r="D130" s="49" t="s">
        <v>358</v>
      </c>
      <c r="E130" s="40" t="s">
        <v>185</v>
      </c>
      <c r="F130" s="43">
        <v>104.23500000000001</v>
      </c>
      <c r="G130" s="47">
        <v>3.85</v>
      </c>
      <c r="H130" s="34">
        <v>401.3</v>
      </c>
      <c r="I130" s="35">
        <v>4.7200000000000006</v>
      </c>
      <c r="J130" s="34">
        <v>492.01</v>
      </c>
    </row>
    <row r="131" spans="1:10" ht="30" x14ac:dyDescent="0.2">
      <c r="A131" s="40" t="s">
        <v>106</v>
      </c>
      <c r="B131" s="41">
        <v>88494</v>
      </c>
      <c r="C131" s="40" t="s">
        <v>8</v>
      </c>
      <c r="D131" s="49" t="s">
        <v>323</v>
      </c>
      <c r="E131" s="40" t="s">
        <v>4</v>
      </c>
      <c r="F131" s="43">
        <v>13.27</v>
      </c>
      <c r="G131" s="47">
        <v>22.88</v>
      </c>
      <c r="H131" s="34">
        <v>303.62</v>
      </c>
      <c r="I131" s="35">
        <v>28.08</v>
      </c>
      <c r="J131" s="34">
        <v>372.62</v>
      </c>
    </row>
    <row r="132" spans="1:10" ht="30" x14ac:dyDescent="0.2">
      <c r="A132" s="40" t="s">
        <v>107</v>
      </c>
      <c r="B132" s="41">
        <v>88484</v>
      </c>
      <c r="C132" s="40" t="s">
        <v>8</v>
      </c>
      <c r="D132" s="49" t="s">
        <v>361</v>
      </c>
      <c r="E132" s="40" t="s">
        <v>4</v>
      </c>
      <c r="F132" s="43">
        <v>13.27</v>
      </c>
      <c r="G132" s="47">
        <v>4.92</v>
      </c>
      <c r="H132" s="34">
        <v>65.290000000000006</v>
      </c>
      <c r="I132" s="35">
        <v>6.03</v>
      </c>
      <c r="J132" s="34">
        <v>80.009999999999991</v>
      </c>
    </row>
    <row r="133" spans="1:10" ht="30" x14ac:dyDescent="0.2">
      <c r="A133" s="40" t="s">
        <v>108</v>
      </c>
      <c r="B133" s="41" t="s">
        <v>23</v>
      </c>
      <c r="C133" s="40" t="s">
        <v>8</v>
      </c>
      <c r="D133" s="49" t="s">
        <v>154</v>
      </c>
      <c r="E133" s="40" t="s">
        <v>4</v>
      </c>
      <c r="F133" s="43">
        <v>104.23500000000001</v>
      </c>
      <c r="G133" s="47">
        <v>16.12</v>
      </c>
      <c r="H133" s="34">
        <v>1680.27</v>
      </c>
      <c r="I133" s="35">
        <v>19.779999999999998</v>
      </c>
      <c r="J133" s="34">
        <v>2061.86</v>
      </c>
    </row>
    <row r="134" spans="1:10" ht="30" x14ac:dyDescent="0.2">
      <c r="A134" s="40" t="s">
        <v>328</v>
      </c>
      <c r="B134" s="41">
        <v>88488</v>
      </c>
      <c r="C134" s="40" t="s">
        <v>8</v>
      </c>
      <c r="D134" s="49" t="s">
        <v>326</v>
      </c>
      <c r="E134" s="40" t="s">
        <v>4</v>
      </c>
      <c r="F134" s="43">
        <v>13.27</v>
      </c>
      <c r="G134" s="47">
        <v>18.739999999999998</v>
      </c>
      <c r="H134" s="34">
        <v>248.68</v>
      </c>
      <c r="I134" s="35">
        <v>23</v>
      </c>
      <c r="J134" s="34">
        <v>305.20999999999998</v>
      </c>
    </row>
    <row r="135" spans="1:10" ht="30" x14ac:dyDescent="0.2">
      <c r="A135" s="40" t="s">
        <v>329</v>
      </c>
      <c r="B135" s="41">
        <v>102209</v>
      </c>
      <c r="C135" s="40" t="s">
        <v>8</v>
      </c>
      <c r="D135" s="49" t="s">
        <v>24</v>
      </c>
      <c r="E135" s="40" t="s">
        <v>4</v>
      </c>
      <c r="F135" s="43">
        <v>10.155000000000001</v>
      </c>
      <c r="G135" s="47">
        <v>8.9499999999999993</v>
      </c>
      <c r="H135" s="34">
        <v>90.89</v>
      </c>
      <c r="I135" s="35">
        <v>10.98</v>
      </c>
      <c r="J135" s="34">
        <v>111.55</v>
      </c>
    </row>
    <row r="136" spans="1:10" ht="45" x14ac:dyDescent="0.2">
      <c r="A136" s="40" t="s">
        <v>359</v>
      </c>
      <c r="B136" s="41">
        <v>100719</v>
      </c>
      <c r="C136" s="40" t="s">
        <v>8</v>
      </c>
      <c r="D136" s="49" t="s">
        <v>327</v>
      </c>
      <c r="E136" s="40" t="s">
        <v>4</v>
      </c>
      <c r="F136" s="43">
        <v>6.3581700000000003</v>
      </c>
      <c r="G136" s="47">
        <v>10.55</v>
      </c>
      <c r="H136" s="34">
        <v>67.08</v>
      </c>
      <c r="I136" s="35">
        <v>12.95</v>
      </c>
      <c r="J136" s="34">
        <v>82.36</v>
      </c>
    </row>
    <row r="137" spans="1:10" x14ac:dyDescent="0.2">
      <c r="A137" s="40" t="s">
        <v>360</v>
      </c>
      <c r="B137" s="41">
        <v>150491</v>
      </c>
      <c r="C137" s="40" t="s">
        <v>6</v>
      </c>
      <c r="D137" s="49" t="s">
        <v>320</v>
      </c>
      <c r="E137" s="40" t="s">
        <v>4</v>
      </c>
      <c r="F137" s="43">
        <v>6.3581700000000003</v>
      </c>
      <c r="G137" s="47">
        <v>58.71</v>
      </c>
      <c r="H137" s="34">
        <v>373.29</v>
      </c>
      <c r="I137" s="35">
        <v>72.059999999999988</v>
      </c>
      <c r="J137" s="34">
        <v>458.3</v>
      </c>
    </row>
    <row r="138" spans="1:10" x14ac:dyDescent="0.2">
      <c r="A138" s="45">
        <v>11</v>
      </c>
      <c r="B138" s="45"/>
      <c r="C138" s="45"/>
      <c r="D138" s="37" t="s">
        <v>206</v>
      </c>
      <c r="E138" s="37"/>
      <c r="F138" s="38"/>
      <c r="G138" s="37"/>
      <c r="H138" s="39">
        <v>5935.84</v>
      </c>
      <c r="I138" s="37"/>
      <c r="J138" s="39">
        <v>7285.92</v>
      </c>
    </row>
    <row r="139" spans="1:10" ht="75" x14ac:dyDescent="0.2">
      <c r="A139" s="40" t="s">
        <v>145</v>
      </c>
      <c r="B139" s="17" t="s">
        <v>211</v>
      </c>
      <c r="C139" s="40" t="s">
        <v>204</v>
      </c>
      <c r="D139" s="46" t="s">
        <v>212</v>
      </c>
      <c r="E139" s="40" t="s">
        <v>4</v>
      </c>
      <c r="F139" s="43">
        <v>16.260000000000002</v>
      </c>
      <c r="G139" s="35">
        <v>48.34</v>
      </c>
      <c r="H139" s="34">
        <v>786.01</v>
      </c>
      <c r="I139" s="35">
        <v>59.33</v>
      </c>
      <c r="J139" s="34">
        <v>964.7</v>
      </c>
    </row>
    <row r="140" spans="1:10" ht="75" x14ac:dyDescent="0.2">
      <c r="A140" s="40" t="s">
        <v>146</v>
      </c>
      <c r="B140" s="17" t="s">
        <v>266</v>
      </c>
      <c r="C140" s="40" t="s">
        <v>204</v>
      </c>
      <c r="D140" s="46" t="s">
        <v>265</v>
      </c>
      <c r="E140" s="40" t="s">
        <v>4</v>
      </c>
      <c r="F140" s="43">
        <v>16.260000000000002</v>
      </c>
      <c r="G140" s="35">
        <v>12.79</v>
      </c>
      <c r="H140" s="34">
        <v>207.97</v>
      </c>
      <c r="I140" s="35">
        <v>15.69</v>
      </c>
      <c r="J140" s="34">
        <v>255.11</v>
      </c>
    </row>
    <row r="141" spans="1:10" ht="75" x14ac:dyDescent="0.2">
      <c r="A141" s="40" t="s">
        <v>322</v>
      </c>
      <c r="B141" s="44">
        <v>99837</v>
      </c>
      <c r="C141" s="40" t="s">
        <v>8</v>
      </c>
      <c r="D141" s="46" t="s">
        <v>184</v>
      </c>
      <c r="E141" s="40" t="s">
        <v>12</v>
      </c>
      <c r="F141" s="43">
        <v>8.2200000000000006</v>
      </c>
      <c r="G141" s="35">
        <v>601.20000000000005</v>
      </c>
      <c r="H141" s="34">
        <v>4941.8599999999997</v>
      </c>
      <c r="I141" s="35">
        <v>737.97</v>
      </c>
      <c r="J141" s="34">
        <v>6066.11</v>
      </c>
    </row>
    <row r="142" spans="1:10" x14ac:dyDescent="0.2">
      <c r="A142" s="45">
        <v>12</v>
      </c>
      <c r="B142" s="45"/>
      <c r="C142" s="45"/>
      <c r="D142" s="37" t="s">
        <v>26</v>
      </c>
      <c r="E142" s="37"/>
      <c r="F142" s="38"/>
      <c r="G142" s="37"/>
      <c r="H142" s="39">
        <v>243.27999999999997</v>
      </c>
      <c r="I142" s="37"/>
      <c r="J142" s="39">
        <v>298.52999999999997</v>
      </c>
    </row>
    <row r="143" spans="1:10" ht="30" x14ac:dyDescent="0.2">
      <c r="A143" s="40" t="s">
        <v>147</v>
      </c>
      <c r="B143" s="44">
        <v>99821</v>
      </c>
      <c r="C143" s="40" t="s">
        <v>8</v>
      </c>
      <c r="D143" s="46" t="s">
        <v>330</v>
      </c>
      <c r="E143" s="40" t="s">
        <v>4</v>
      </c>
      <c r="F143" s="43">
        <v>2.4</v>
      </c>
      <c r="G143" s="35">
        <v>3.38</v>
      </c>
      <c r="H143" s="34">
        <v>8.11</v>
      </c>
      <c r="I143" s="35">
        <v>4.1399999999999997</v>
      </c>
      <c r="J143" s="34">
        <v>9.93</v>
      </c>
    </row>
    <row r="144" spans="1:10" ht="30" x14ac:dyDescent="0.2">
      <c r="A144" s="40" t="s">
        <v>148</v>
      </c>
      <c r="B144" s="44">
        <v>99804</v>
      </c>
      <c r="C144" s="40" t="s">
        <v>8</v>
      </c>
      <c r="D144" s="46" t="s">
        <v>331</v>
      </c>
      <c r="E144" s="40" t="s">
        <v>4</v>
      </c>
      <c r="F144" s="43">
        <v>13.27</v>
      </c>
      <c r="G144" s="35">
        <v>5.99</v>
      </c>
      <c r="H144" s="34">
        <v>79.489999999999995</v>
      </c>
      <c r="I144" s="35">
        <v>7.35</v>
      </c>
      <c r="J144" s="34">
        <v>97.53</v>
      </c>
    </row>
    <row r="145" spans="1:10" x14ac:dyDescent="0.2">
      <c r="A145" s="40" t="s">
        <v>149</v>
      </c>
      <c r="B145" s="44">
        <v>99822</v>
      </c>
      <c r="C145" s="40" t="s">
        <v>8</v>
      </c>
      <c r="D145" s="46" t="s">
        <v>332</v>
      </c>
      <c r="E145" s="40" t="s">
        <v>4</v>
      </c>
      <c r="F145" s="43">
        <v>4.2</v>
      </c>
      <c r="G145" s="35">
        <v>1.1200000000000001</v>
      </c>
      <c r="H145" s="34">
        <v>4.7</v>
      </c>
      <c r="I145" s="35">
        <v>1.37</v>
      </c>
      <c r="J145" s="34">
        <v>5.75</v>
      </c>
    </row>
    <row r="146" spans="1:10" ht="30" x14ac:dyDescent="0.2">
      <c r="A146" s="40" t="s">
        <v>150</v>
      </c>
      <c r="B146" s="44">
        <v>99801</v>
      </c>
      <c r="C146" s="40" t="s">
        <v>8</v>
      </c>
      <c r="D146" s="46" t="s">
        <v>333</v>
      </c>
      <c r="E146" s="40" t="s">
        <v>4</v>
      </c>
      <c r="F146" s="43">
        <v>32.4</v>
      </c>
      <c r="G146" s="35">
        <v>4.66</v>
      </c>
      <c r="H146" s="34">
        <v>150.97999999999999</v>
      </c>
      <c r="I146" s="35">
        <v>5.72</v>
      </c>
      <c r="J146" s="34">
        <v>185.32000000000002</v>
      </c>
    </row>
    <row r="147" spans="1:10" x14ac:dyDescent="0.2">
      <c r="A147" s="99"/>
      <c r="B147" s="100"/>
      <c r="C147" s="100"/>
      <c r="D147" s="100"/>
      <c r="E147" s="100"/>
      <c r="F147" s="100"/>
      <c r="G147" s="100"/>
      <c r="H147" s="100"/>
      <c r="I147" s="100"/>
      <c r="J147" s="101"/>
    </row>
    <row r="148" spans="1:10" x14ac:dyDescent="0.2">
      <c r="A148" s="108" t="s">
        <v>40</v>
      </c>
      <c r="B148" s="108"/>
      <c r="C148" s="108"/>
      <c r="D148" s="108"/>
      <c r="E148" s="108"/>
      <c r="F148" s="108"/>
      <c r="G148" s="108"/>
      <c r="H148" s="50">
        <v>72526.979999999981</v>
      </c>
      <c r="I148" s="50"/>
      <c r="J148" s="50">
        <v>89019.629999999976</v>
      </c>
    </row>
    <row r="149" spans="1:10" x14ac:dyDescent="0.2">
      <c r="A149" s="109"/>
      <c r="B149" s="109"/>
      <c r="C149" s="109"/>
      <c r="D149" s="52"/>
      <c r="E149" s="51"/>
      <c r="F149" s="110"/>
      <c r="G149" s="109"/>
      <c r="H149" s="53"/>
      <c r="I149" s="54"/>
    </row>
    <row r="150" spans="1:10" x14ac:dyDescent="0.2">
      <c r="A150" s="109"/>
      <c r="B150" s="109"/>
      <c r="C150" s="109"/>
      <c r="D150" s="52"/>
      <c r="E150" s="51"/>
      <c r="F150" s="110"/>
      <c r="G150" s="109"/>
      <c r="H150" s="51"/>
      <c r="I150" s="55"/>
    </row>
    <row r="151" spans="1:10" x14ac:dyDescent="0.2">
      <c r="A151" s="109"/>
      <c r="B151" s="109"/>
      <c r="C151" s="109"/>
      <c r="D151" s="52"/>
      <c r="E151" s="51"/>
      <c r="F151" s="110"/>
      <c r="G151" s="109"/>
      <c r="H151" s="56"/>
      <c r="I151" s="55"/>
    </row>
  </sheetData>
  <mergeCells count="17">
    <mergeCell ref="A3:J3"/>
    <mergeCell ref="A8:J8"/>
    <mergeCell ref="A7:J7"/>
    <mergeCell ref="A1:J1"/>
    <mergeCell ref="A2:J2"/>
    <mergeCell ref="A148:G148"/>
    <mergeCell ref="A150:C150"/>
    <mergeCell ref="F150:G150"/>
    <mergeCell ref="A151:C151"/>
    <mergeCell ref="F151:G151"/>
    <mergeCell ref="A149:C149"/>
    <mergeCell ref="F149:G149"/>
    <mergeCell ref="A147:J147"/>
    <mergeCell ref="A5:J5"/>
    <mergeCell ref="A6:J6"/>
    <mergeCell ref="B10:C10"/>
    <mergeCell ref="B13:C13"/>
  </mergeCells>
  <phoneticPr fontId="7" type="noConversion"/>
  <pageMargins left="0.51181102362204722" right="0.51181102362204722" top="0.78740157480314965" bottom="0.78740157480314965" header="0.31496062992125984" footer="0.31496062992125984"/>
  <pageSetup paperSize="9" scale="56" orientation="portrait" useFirstPageNumber="1" r:id="rId1"/>
  <headerFooter>
    <oddFooter>&amp;R&amp;P de &amp;N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90BAC-8A4C-4833-8C9E-3430415F2308}">
  <sheetPr>
    <tabColor theme="9" tint="0.59999389629810485"/>
  </sheetPr>
  <dimension ref="A1:E98"/>
  <sheetViews>
    <sheetView view="pageBreakPreview" zoomScale="160" zoomScaleNormal="130" zoomScaleSheetLayoutView="160" workbookViewId="0">
      <selection activeCell="C54" sqref="C54"/>
    </sheetView>
  </sheetViews>
  <sheetFormatPr defaultRowHeight="15" x14ac:dyDescent="0.25"/>
  <cols>
    <col min="1" max="2" width="9" style="9"/>
    <col min="3" max="3" width="47.25" style="9" customWidth="1"/>
    <col min="4" max="4" width="14.25" style="9" customWidth="1"/>
    <col min="5" max="5" width="17.75" style="9" customWidth="1"/>
    <col min="6" max="16384" width="9" style="9"/>
  </cols>
  <sheetData>
    <row r="1" spans="1:5" ht="15.75" x14ac:dyDescent="0.25">
      <c r="A1" s="124" t="s">
        <v>334</v>
      </c>
      <c r="B1" s="124"/>
      <c r="C1" s="124"/>
      <c r="D1" s="124"/>
      <c r="E1" s="124"/>
    </row>
    <row r="2" spans="1:5" ht="15.75" x14ac:dyDescent="0.25">
      <c r="A2" s="124" t="s">
        <v>335</v>
      </c>
      <c r="B2" s="124"/>
      <c r="C2" s="124"/>
      <c r="D2" s="124"/>
      <c r="E2" s="124"/>
    </row>
    <row r="3" spans="1:5" ht="15.75" x14ac:dyDescent="0.25">
      <c r="A3" s="124" t="s">
        <v>345</v>
      </c>
      <c r="B3" s="124"/>
      <c r="C3" s="124"/>
      <c r="D3" s="124"/>
      <c r="E3" s="124"/>
    </row>
    <row r="4" spans="1:5" x14ac:dyDescent="0.25">
      <c r="A4" s="10"/>
      <c r="B4" s="11"/>
      <c r="E4" s="12">
        <v>45901</v>
      </c>
    </row>
    <row r="5" spans="1:5" x14ac:dyDescent="0.25">
      <c r="A5" s="98" t="s">
        <v>340</v>
      </c>
      <c r="B5" s="98"/>
      <c r="C5" s="98"/>
      <c r="D5" s="98"/>
      <c r="E5" s="98"/>
    </row>
    <row r="6" spans="1:5" x14ac:dyDescent="0.25">
      <c r="A6" s="13" t="s">
        <v>344</v>
      </c>
      <c r="B6" s="13"/>
      <c r="C6" s="13"/>
      <c r="D6" s="13"/>
    </row>
    <row r="7" spans="1:5" x14ac:dyDescent="0.25">
      <c r="A7" s="98" t="s">
        <v>336</v>
      </c>
      <c r="B7" s="98"/>
      <c r="C7" s="98"/>
      <c r="D7" s="98"/>
      <c r="E7" s="98"/>
    </row>
    <row r="9" spans="1:5" x14ac:dyDescent="0.25">
      <c r="A9" s="122" t="s">
        <v>337</v>
      </c>
      <c r="B9" s="122"/>
      <c r="C9" s="122"/>
      <c r="D9" s="122"/>
      <c r="E9" s="122"/>
    </row>
    <row r="10" spans="1:5" x14ac:dyDescent="0.25">
      <c r="A10" s="1" t="s">
        <v>34</v>
      </c>
      <c r="B10" s="123" t="s">
        <v>44</v>
      </c>
      <c r="C10" s="123"/>
      <c r="D10" s="1" t="s">
        <v>45</v>
      </c>
      <c r="E10" s="1" t="s">
        <v>46</v>
      </c>
    </row>
    <row r="11" spans="1:5" x14ac:dyDescent="0.25">
      <c r="A11" s="2" t="s">
        <v>32</v>
      </c>
      <c r="B11" s="119" t="s">
        <v>47</v>
      </c>
      <c r="C11" s="119"/>
      <c r="D11" s="3">
        <v>0.04</v>
      </c>
      <c r="E11" s="4" t="s">
        <v>48</v>
      </c>
    </row>
    <row r="12" spans="1:5" x14ac:dyDescent="0.25">
      <c r="A12" s="2" t="s">
        <v>49</v>
      </c>
      <c r="B12" s="119" t="s">
        <v>50</v>
      </c>
      <c r="C12" s="119"/>
      <c r="D12" s="3">
        <v>8.0000000000000002E-3</v>
      </c>
      <c r="E12" s="4" t="s">
        <v>51</v>
      </c>
    </row>
    <row r="13" spans="1:5" x14ac:dyDescent="0.25">
      <c r="A13" s="2" t="s">
        <v>52</v>
      </c>
      <c r="B13" s="119" t="s">
        <v>53</v>
      </c>
      <c r="C13" s="119"/>
      <c r="D13" s="3">
        <v>1.2699999999999999E-2</v>
      </c>
      <c r="E13" s="4" t="s">
        <v>54</v>
      </c>
    </row>
    <row r="14" spans="1:5" x14ac:dyDescent="0.25">
      <c r="A14" s="2" t="s">
        <v>55</v>
      </c>
      <c r="B14" s="119" t="s">
        <v>56</v>
      </c>
      <c r="C14" s="119"/>
      <c r="D14" s="3">
        <v>1.23E-2</v>
      </c>
      <c r="E14" s="4" t="s">
        <v>57</v>
      </c>
    </row>
    <row r="15" spans="1:5" x14ac:dyDescent="0.25">
      <c r="A15" s="2" t="s">
        <v>58</v>
      </c>
      <c r="B15" s="119" t="s">
        <v>59</v>
      </c>
      <c r="C15" s="119"/>
      <c r="D15" s="3">
        <v>7.3999999999999996E-2</v>
      </c>
      <c r="E15" s="4" t="s">
        <v>43</v>
      </c>
    </row>
    <row r="16" spans="1:5" x14ac:dyDescent="0.25">
      <c r="A16" s="2" t="s">
        <v>60</v>
      </c>
      <c r="B16" s="119" t="s">
        <v>61</v>
      </c>
      <c r="C16" s="119"/>
      <c r="D16" s="3">
        <f>SUM(D17:D20)</f>
        <v>6.0499999999999998E-2</v>
      </c>
      <c r="E16" s="4" t="s">
        <v>62</v>
      </c>
    </row>
    <row r="17" spans="1:5" x14ac:dyDescent="0.25">
      <c r="A17" s="5" t="s">
        <v>63</v>
      </c>
      <c r="B17" s="125" t="s">
        <v>64</v>
      </c>
      <c r="C17" s="125"/>
      <c r="D17" s="6">
        <v>0.03</v>
      </c>
      <c r="E17" s="7" t="s">
        <v>65</v>
      </c>
    </row>
    <row r="18" spans="1:5" x14ac:dyDescent="0.25">
      <c r="A18" s="5" t="s">
        <v>66</v>
      </c>
      <c r="B18" s="125" t="s">
        <v>67</v>
      </c>
      <c r="C18" s="125"/>
      <c r="D18" s="6">
        <v>6.5000000000000006E-3</v>
      </c>
      <c r="E18" s="7" t="s">
        <v>68</v>
      </c>
    </row>
    <row r="19" spans="1:5" x14ac:dyDescent="0.25">
      <c r="A19" s="5" t="s">
        <v>69</v>
      </c>
      <c r="B19" s="125" t="s">
        <v>70</v>
      </c>
      <c r="C19" s="125"/>
      <c r="D19" s="6">
        <v>2.4E-2</v>
      </c>
      <c r="E19" s="7" t="s">
        <v>71</v>
      </c>
    </row>
    <row r="20" spans="1:5" x14ac:dyDescent="0.25">
      <c r="A20" s="5" t="s">
        <v>72</v>
      </c>
      <c r="B20" s="125" t="s">
        <v>73</v>
      </c>
      <c r="C20" s="125"/>
      <c r="D20" s="6">
        <v>0</v>
      </c>
      <c r="E20" s="7" t="s">
        <v>74</v>
      </c>
    </row>
    <row r="21" spans="1:5" x14ac:dyDescent="0.25">
      <c r="A21" s="126" t="str">
        <f>"BDI  ="</f>
        <v>BDI  =</v>
      </c>
      <c r="B21" s="126"/>
      <c r="C21" s="126"/>
      <c r="D21" s="126"/>
      <c r="E21" s="8">
        <f>ROUND(((1+D11+D12+D13)*(1+D14)*(1+D15)/(1-D16))-1,4)</f>
        <v>0.22750000000000001</v>
      </c>
    </row>
    <row r="22" spans="1:5" x14ac:dyDescent="0.25">
      <c r="A22" s="120"/>
      <c r="B22" s="120"/>
      <c r="C22" s="120"/>
      <c r="D22" s="120"/>
      <c r="E22" s="120"/>
    </row>
    <row r="23" spans="1:5" x14ac:dyDescent="0.25">
      <c r="A23" s="127" t="s">
        <v>75</v>
      </c>
      <c r="B23" s="127"/>
      <c r="C23" s="127"/>
      <c r="D23" s="127"/>
      <c r="E23" s="127"/>
    </row>
    <row r="24" spans="1:5" x14ac:dyDescent="0.25">
      <c r="A24" s="120"/>
      <c r="B24" s="120"/>
      <c r="C24" s="120"/>
      <c r="D24" s="120"/>
      <c r="E24" s="120"/>
    </row>
    <row r="25" spans="1:5" x14ac:dyDescent="0.25">
      <c r="A25" s="121" t="s">
        <v>76</v>
      </c>
      <c r="B25" s="121"/>
      <c r="C25" s="121"/>
      <c r="D25" s="121"/>
      <c r="E25" s="121"/>
    </row>
    <row r="26" spans="1:5" x14ac:dyDescent="0.25">
      <c r="A26" s="121"/>
      <c r="B26" s="121"/>
      <c r="C26" s="121"/>
      <c r="D26" s="121"/>
      <c r="E26" s="121"/>
    </row>
    <row r="27" spans="1:5" x14ac:dyDescent="0.25">
      <c r="A27" s="122" t="s">
        <v>338</v>
      </c>
      <c r="B27" s="122"/>
      <c r="C27" s="122"/>
      <c r="D27" s="122"/>
      <c r="E27" s="122"/>
    </row>
    <row r="28" spans="1:5" x14ac:dyDescent="0.25">
      <c r="A28" s="1" t="s">
        <v>34</v>
      </c>
      <c r="B28" s="123" t="s">
        <v>44</v>
      </c>
      <c r="C28" s="123"/>
      <c r="D28" s="1" t="s">
        <v>45</v>
      </c>
      <c r="E28" s="1" t="s">
        <v>46</v>
      </c>
    </row>
    <row r="29" spans="1:5" x14ac:dyDescent="0.25">
      <c r="A29" s="2" t="s">
        <v>32</v>
      </c>
      <c r="B29" s="119" t="s">
        <v>47</v>
      </c>
      <c r="C29" s="119"/>
      <c r="D29" s="3">
        <v>3.4500000000000003E-2</v>
      </c>
      <c r="E29" s="4" t="s">
        <v>48</v>
      </c>
    </row>
    <row r="30" spans="1:5" x14ac:dyDescent="0.25">
      <c r="A30" s="2" t="s">
        <v>49</v>
      </c>
      <c r="B30" s="119" t="s">
        <v>50</v>
      </c>
      <c r="C30" s="119"/>
      <c r="D30" s="3">
        <v>4.7999999999999996E-3</v>
      </c>
      <c r="E30" s="4" t="s">
        <v>51</v>
      </c>
    </row>
    <row r="31" spans="1:5" x14ac:dyDescent="0.25">
      <c r="A31" s="2" t="s">
        <v>52</v>
      </c>
      <c r="B31" s="119" t="s">
        <v>53</v>
      </c>
      <c r="C31" s="119"/>
      <c r="D31" s="3">
        <v>8.5000000000000006E-3</v>
      </c>
      <c r="E31" s="4" t="s">
        <v>54</v>
      </c>
    </row>
    <row r="32" spans="1:5" x14ac:dyDescent="0.25">
      <c r="A32" s="2" t="s">
        <v>55</v>
      </c>
      <c r="B32" s="119" t="s">
        <v>56</v>
      </c>
      <c r="C32" s="119"/>
      <c r="D32" s="3">
        <v>8.5000000000000006E-3</v>
      </c>
      <c r="E32" s="4" t="s">
        <v>57</v>
      </c>
    </row>
    <row r="33" spans="1:5" x14ac:dyDescent="0.25">
      <c r="A33" s="2" t="s">
        <v>58</v>
      </c>
      <c r="B33" s="119" t="s">
        <v>59</v>
      </c>
      <c r="C33" s="119"/>
      <c r="D33" s="3">
        <v>5.11E-2</v>
      </c>
      <c r="E33" s="4" t="s">
        <v>43</v>
      </c>
    </row>
    <row r="34" spans="1:5" x14ac:dyDescent="0.25">
      <c r="A34" s="2" t="s">
        <v>60</v>
      </c>
      <c r="B34" s="119" t="s">
        <v>61</v>
      </c>
      <c r="C34" s="119"/>
      <c r="D34" s="3">
        <f>SUM(D35:D38)</f>
        <v>3.6499999999999998E-2</v>
      </c>
      <c r="E34" s="4" t="s">
        <v>62</v>
      </c>
    </row>
    <row r="35" spans="1:5" x14ac:dyDescent="0.25">
      <c r="A35" s="5" t="s">
        <v>63</v>
      </c>
      <c r="B35" s="125" t="s">
        <v>64</v>
      </c>
      <c r="C35" s="125"/>
      <c r="D35" s="6">
        <v>0.03</v>
      </c>
      <c r="E35" s="7" t="s">
        <v>65</v>
      </c>
    </row>
    <row r="36" spans="1:5" x14ac:dyDescent="0.25">
      <c r="A36" s="5" t="s">
        <v>66</v>
      </c>
      <c r="B36" s="125" t="s">
        <v>67</v>
      </c>
      <c r="C36" s="125"/>
      <c r="D36" s="6">
        <v>6.5000000000000006E-3</v>
      </c>
      <c r="E36" s="7" t="s">
        <v>68</v>
      </c>
    </row>
    <row r="37" spans="1:5" x14ac:dyDescent="0.25">
      <c r="A37" s="5" t="s">
        <v>69</v>
      </c>
      <c r="B37" s="125" t="s">
        <v>70</v>
      </c>
      <c r="C37" s="125"/>
      <c r="D37" s="6">
        <v>0</v>
      </c>
      <c r="E37" s="7" t="s">
        <v>71</v>
      </c>
    </row>
    <row r="38" spans="1:5" x14ac:dyDescent="0.25">
      <c r="A38" s="5" t="s">
        <v>72</v>
      </c>
      <c r="B38" s="125" t="s">
        <v>73</v>
      </c>
      <c r="C38" s="125"/>
      <c r="D38" s="6">
        <v>0</v>
      </c>
      <c r="E38" s="7" t="s">
        <v>74</v>
      </c>
    </row>
    <row r="39" spans="1:5" x14ac:dyDescent="0.25">
      <c r="A39" s="126" t="str">
        <f>"BDI  ="</f>
        <v>BDI  =</v>
      </c>
      <c r="B39" s="126"/>
      <c r="C39" s="126"/>
      <c r="D39" s="126"/>
      <c r="E39" s="8">
        <f>ROUND(((1+D29+D30+D31)*(1+D32)*(1+D33)/(1-D34))-1,4)</f>
        <v>0.15279999999999999</v>
      </c>
    </row>
    <row r="40" spans="1:5" x14ac:dyDescent="0.25">
      <c r="A40" s="120"/>
      <c r="B40" s="120"/>
      <c r="C40" s="120"/>
      <c r="D40" s="120"/>
      <c r="E40" s="120"/>
    </row>
    <row r="41" spans="1:5" x14ac:dyDescent="0.25">
      <c r="A41" s="127" t="s">
        <v>75</v>
      </c>
      <c r="B41" s="127"/>
      <c r="C41" s="127"/>
      <c r="D41" s="127"/>
      <c r="E41" s="127"/>
    </row>
    <row r="42" spans="1:5" x14ac:dyDescent="0.25">
      <c r="A42" s="120"/>
      <c r="B42" s="120"/>
      <c r="C42" s="120"/>
      <c r="D42" s="120"/>
      <c r="E42" s="120"/>
    </row>
    <row r="43" spans="1:5" x14ac:dyDescent="0.25">
      <c r="A43" s="121" t="s">
        <v>76</v>
      </c>
      <c r="B43" s="121"/>
      <c r="C43" s="121"/>
      <c r="D43" s="121"/>
      <c r="E43" s="121"/>
    </row>
    <row r="44" spans="1:5" x14ac:dyDescent="0.25">
      <c r="A44" s="121"/>
      <c r="B44" s="121"/>
      <c r="C44" s="121"/>
      <c r="D44" s="121"/>
      <c r="E44" s="121"/>
    </row>
    <row r="45" spans="1:5" ht="51.75" customHeight="1" x14ac:dyDescent="0.25">
      <c r="A45" s="128" t="s">
        <v>341</v>
      </c>
      <c r="B45" s="128"/>
      <c r="C45" s="128"/>
      <c r="D45" s="128"/>
      <c r="E45" s="128"/>
    </row>
    <row r="46" spans="1:5" ht="51.75" customHeight="1" x14ac:dyDescent="0.25">
      <c r="A46" s="128" t="s">
        <v>342</v>
      </c>
      <c r="B46" s="128"/>
      <c r="C46" s="128"/>
      <c r="D46" s="128"/>
      <c r="E46" s="128"/>
    </row>
    <row r="47" spans="1:5" ht="51.75" customHeight="1" x14ac:dyDescent="0.25">
      <c r="A47" s="128" t="s">
        <v>343</v>
      </c>
      <c r="B47" s="128"/>
      <c r="C47" s="128"/>
      <c r="D47" s="128"/>
      <c r="E47" s="128"/>
    </row>
    <row r="60" spans="1:5" x14ac:dyDescent="0.25">
      <c r="A60" s="122" t="s">
        <v>339</v>
      </c>
      <c r="B60" s="122"/>
      <c r="C60" s="122"/>
      <c r="D60" s="122"/>
      <c r="E60" s="122"/>
    </row>
    <row r="61" spans="1:5" x14ac:dyDescent="0.25">
      <c r="A61" s="1" t="s">
        <v>34</v>
      </c>
      <c r="B61" s="123" t="s">
        <v>44</v>
      </c>
      <c r="C61" s="123"/>
      <c r="D61" s="1" t="s">
        <v>45</v>
      </c>
      <c r="E61" s="1" t="s">
        <v>46</v>
      </c>
    </row>
    <row r="62" spans="1:5" x14ac:dyDescent="0.25">
      <c r="A62" s="2" t="s">
        <v>32</v>
      </c>
      <c r="B62" s="119" t="s">
        <v>47</v>
      </c>
      <c r="C62" s="119"/>
      <c r="D62" s="3">
        <v>0.04</v>
      </c>
      <c r="E62" s="4" t="s">
        <v>48</v>
      </c>
    </row>
    <row r="63" spans="1:5" x14ac:dyDescent="0.25">
      <c r="A63" s="2" t="s">
        <v>49</v>
      </c>
      <c r="B63" s="119" t="s">
        <v>50</v>
      </c>
      <c r="C63" s="119"/>
      <c r="D63" s="3">
        <v>8.0000000000000002E-3</v>
      </c>
      <c r="E63" s="4" t="s">
        <v>51</v>
      </c>
    </row>
    <row r="64" spans="1:5" x14ac:dyDescent="0.25">
      <c r="A64" s="2" t="s">
        <v>52</v>
      </c>
      <c r="B64" s="119" t="s">
        <v>53</v>
      </c>
      <c r="C64" s="119"/>
      <c r="D64" s="3">
        <v>1.2699999999999999E-2</v>
      </c>
      <c r="E64" s="4" t="s">
        <v>54</v>
      </c>
    </row>
    <row r="65" spans="1:5" x14ac:dyDescent="0.25">
      <c r="A65" s="2" t="s">
        <v>55</v>
      </c>
      <c r="B65" s="119" t="s">
        <v>56</v>
      </c>
      <c r="C65" s="119"/>
      <c r="D65" s="3">
        <v>1.23E-2</v>
      </c>
      <c r="E65" s="4" t="s">
        <v>57</v>
      </c>
    </row>
    <row r="66" spans="1:5" x14ac:dyDescent="0.25">
      <c r="A66" s="2" t="s">
        <v>58</v>
      </c>
      <c r="B66" s="119" t="s">
        <v>59</v>
      </c>
      <c r="C66" s="119"/>
      <c r="D66" s="3">
        <v>7.3999999999999996E-2</v>
      </c>
      <c r="E66" s="4" t="s">
        <v>43</v>
      </c>
    </row>
    <row r="67" spans="1:5" x14ac:dyDescent="0.25">
      <c r="A67" s="2" t="s">
        <v>60</v>
      </c>
      <c r="B67" s="119" t="s">
        <v>61</v>
      </c>
      <c r="C67" s="119"/>
      <c r="D67" s="3">
        <f>SUM(D68:D71)</f>
        <v>0.1055</v>
      </c>
      <c r="E67" s="4" t="s">
        <v>62</v>
      </c>
    </row>
    <row r="68" spans="1:5" x14ac:dyDescent="0.25">
      <c r="A68" s="5" t="s">
        <v>63</v>
      </c>
      <c r="B68" s="125" t="s">
        <v>64</v>
      </c>
      <c r="C68" s="125"/>
      <c r="D68" s="6">
        <v>0.03</v>
      </c>
      <c r="E68" s="7" t="s">
        <v>65</v>
      </c>
    </row>
    <row r="69" spans="1:5" x14ac:dyDescent="0.25">
      <c r="A69" s="5" t="s">
        <v>66</v>
      </c>
      <c r="B69" s="125" t="s">
        <v>67</v>
      </c>
      <c r="C69" s="125"/>
      <c r="D69" s="6">
        <v>6.5000000000000006E-3</v>
      </c>
      <c r="E69" s="7" t="s">
        <v>68</v>
      </c>
    </row>
    <row r="70" spans="1:5" x14ac:dyDescent="0.25">
      <c r="A70" s="5" t="s">
        <v>69</v>
      </c>
      <c r="B70" s="125" t="s">
        <v>70</v>
      </c>
      <c r="C70" s="125"/>
      <c r="D70" s="6">
        <v>2.4E-2</v>
      </c>
      <c r="E70" s="7" t="s">
        <v>71</v>
      </c>
    </row>
    <row r="71" spans="1:5" x14ac:dyDescent="0.25">
      <c r="A71" s="5" t="s">
        <v>72</v>
      </c>
      <c r="B71" s="125" t="s">
        <v>73</v>
      </c>
      <c r="C71" s="125"/>
      <c r="D71" s="6">
        <v>4.4999999999999998E-2</v>
      </c>
      <c r="E71" s="7" t="s">
        <v>74</v>
      </c>
    </row>
    <row r="72" spans="1:5" x14ac:dyDescent="0.25">
      <c r="A72" s="126" t="str">
        <f>"BDI  ="</f>
        <v>BDI  =</v>
      </c>
      <c r="B72" s="126"/>
      <c r="C72" s="126"/>
      <c r="D72" s="126"/>
      <c r="E72" s="8">
        <f>ROUND(((1+D62+D63+D64)*(1+D65)*(1+D66)/(1-D67))-1,4)</f>
        <v>0.28920000000000001</v>
      </c>
    </row>
    <row r="73" spans="1:5" x14ac:dyDescent="0.25">
      <c r="A73" s="120"/>
      <c r="B73" s="120"/>
      <c r="C73" s="120"/>
      <c r="D73" s="120"/>
      <c r="E73" s="120"/>
    </row>
    <row r="74" spans="1:5" x14ac:dyDescent="0.25">
      <c r="A74" s="127" t="s">
        <v>75</v>
      </c>
      <c r="B74" s="127"/>
      <c r="C74" s="127"/>
      <c r="D74" s="127"/>
      <c r="E74" s="127"/>
    </row>
    <row r="75" spans="1:5" x14ac:dyDescent="0.25">
      <c r="A75" s="120"/>
      <c r="B75" s="120"/>
      <c r="C75" s="120"/>
      <c r="D75" s="120"/>
      <c r="E75" s="120"/>
    </row>
    <row r="76" spans="1:5" x14ac:dyDescent="0.25">
      <c r="A76" s="121" t="s">
        <v>76</v>
      </c>
      <c r="B76" s="121"/>
      <c r="C76" s="121"/>
      <c r="D76" s="121"/>
      <c r="E76" s="121"/>
    </row>
    <row r="77" spans="1:5" x14ac:dyDescent="0.25">
      <c r="A77" s="129"/>
      <c r="B77" s="129"/>
      <c r="C77" s="129"/>
      <c r="D77" s="129"/>
      <c r="E77" s="129"/>
    </row>
    <row r="78" spans="1:5" x14ac:dyDescent="0.25">
      <c r="A78" s="122" t="s">
        <v>338</v>
      </c>
      <c r="B78" s="122"/>
      <c r="C78" s="122"/>
      <c r="D78" s="122"/>
      <c r="E78" s="122"/>
    </row>
    <row r="79" spans="1:5" x14ac:dyDescent="0.25">
      <c r="A79" s="1" t="s">
        <v>34</v>
      </c>
      <c r="B79" s="123" t="s">
        <v>44</v>
      </c>
      <c r="C79" s="123"/>
      <c r="D79" s="1" t="s">
        <v>45</v>
      </c>
      <c r="E79" s="1" t="s">
        <v>46</v>
      </c>
    </row>
    <row r="80" spans="1:5" x14ac:dyDescent="0.25">
      <c r="A80" s="2" t="s">
        <v>32</v>
      </c>
      <c r="B80" s="119" t="s">
        <v>47</v>
      </c>
      <c r="C80" s="119"/>
      <c r="D80" s="3">
        <v>3.4500000000000003E-2</v>
      </c>
      <c r="E80" s="4" t="s">
        <v>48</v>
      </c>
    </row>
    <row r="81" spans="1:5" x14ac:dyDescent="0.25">
      <c r="A81" s="2" t="s">
        <v>49</v>
      </c>
      <c r="B81" s="119" t="s">
        <v>50</v>
      </c>
      <c r="C81" s="119"/>
      <c r="D81" s="3">
        <v>4.7999999999999996E-3</v>
      </c>
      <c r="E81" s="4" t="s">
        <v>51</v>
      </c>
    </row>
    <row r="82" spans="1:5" x14ac:dyDescent="0.25">
      <c r="A82" s="2" t="s">
        <v>52</v>
      </c>
      <c r="B82" s="119" t="s">
        <v>53</v>
      </c>
      <c r="C82" s="119"/>
      <c r="D82" s="3">
        <v>8.5000000000000006E-3</v>
      </c>
      <c r="E82" s="4" t="s">
        <v>54</v>
      </c>
    </row>
    <row r="83" spans="1:5" x14ac:dyDescent="0.25">
      <c r="A83" s="2" t="s">
        <v>55</v>
      </c>
      <c r="B83" s="119" t="s">
        <v>56</v>
      </c>
      <c r="C83" s="119"/>
      <c r="D83" s="3">
        <v>8.5000000000000006E-3</v>
      </c>
      <c r="E83" s="4" t="s">
        <v>57</v>
      </c>
    </row>
    <row r="84" spans="1:5" x14ac:dyDescent="0.25">
      <c r="A84" s="2" t="s">
        <v>58</v>
      </c>
      <c r="B84" s="119" t="s">
        <v>59</v>
      </c>
      <c r="C84" s="119"/>
      <c r="D84" s="3">
        <v>5.11E-2</v>
      </c>
      <c r="E84" s="4" t="s">
        <v>43</v>
      </c>
    </row>
    <row r="85" spans="1:5" x14ac:dyDescent="0.25">
      <c r="A85" s="2" t="s">
        <v>60</v>
      </c>
      <c r="B85" s="119" t="s">
        <v>61</v>
      </c>
      <c r="C85" s="119"/>
      <c r="D85" s="3">
        <f>SUM(D86:D89)</f>
        <v>3.6499999999999998E-2</v>
      </c>
      <c r="E85" s="4" t="s">
        <v>62</v>
      </c>
    </row>
    <row r="86" spans="1:5" x14ac:dyDescent="0.25">
      <c r="A86" s="5" t="s">
        <v>63</v>
      </c>
      <c r="B86" s="125" t="s">
        <v>64</v>
      </c>
      <c r="C86" s="125"/>
      <c r="D86" s="6">
        <v>0.03</v>
      </c>
      <c r="E86" s="7" t="s">
        <v>65</v>
      </c>
    </row>
    <row r="87" spans="1:5" x14ac:dyDescent="0.25">
      <c r="A87" s="5" t="s">
        <v>66</v>
      </c>
      <c r="B87" s="125" t="s">
        <v>67</v>
      </c>
      <c r="C87" s="125"/>
      <c r="D87" s="6">
        <v>6.5000000000000006E-3</v>
      </c>
      <c r="E87" s="7" t="s">
        <v>68</v>
      </c>
    </row>
    <row r="88" spans="1:5" x14ac:dyDescent="0.25">
      <c r="A88" s="5" t="s">
        <v>69</v>
      </c>
      <c r="B88" s="125" t="s">
        <v>70</v>
      </c>
      <c r="C88" s="125"/>
      <c r="D88" s="6">
        <v>0</v>
      </c>
      <c r="E88" s="7" t="s">
        <v>71</v>
      </c>
    </row>
    <row r="89" spans="1:5" x14ac:dyDescent="0.25">
      <c r="A89" s="5" t="s">
        <v>72</v>
      </c>
      <c r="B89" s="125" t="s">
        <v>73</v>
      </c>
      <c r="C89" s="125"/>
      <c r="D89" s="6">
        <v>0</v>
      </c>
      <c r="E89" s="7" t="s">
        <v>74</v>
      </c>
    </row>
    <row r="90" spans="1:5" x14ac:dyDescent="0.25">
      <c r="A90" s="126" t="str">
        <f>"BDI  ="</f>
        <v>BDI  =</v>
      </c>
      <c r="B90" s="126"/>
      <c r="C90" s="126"/>
      <c r="D90" s="126"/>
      <c r="E90" s="8">
        <f>ROUND(((1+D80+D81+D82)*(1+D83)*(1+D84)/(1-D85))-1,4)</f>
        <v>0.15279999999999999</v>
      </c>
    </row>
    <row r="91" spans="1:5" x14ac:dyDescent="0.25">
      <c r="A91" s="120"/>
      <c r="B91" s="120"/>
      <c r="C91" s="120"/>
      <c r="D91" s="120"/>
      <c r="E91" s="120"/>
    </row>
    <row r="92" spans="1:5" x14ac:dyDescent="0.25">
      <c r="A92" s="127" t="s">
        <v>75</v>
      </c>
      <c r="B92" s="127"/>
      <c r="C92" s="127"/>
      <c r="D92" s="127"/>
      <c r="E92" s="127"/>
    </row>
    <row r="93" spans="1:5" x14ac:dyDescent="0.25">
      <c r="A93" s="120"/>
      <c r="B93" s="120"/>
      <c r="C93" s="120"/>
      <c r="D93" s="120"/>
      <c r="E93" s="120"/>
    </row>
    <row r="94" spans="1:5" x14ac:dyDescent="0.25">
      <c r="A94" s="121" t="s">
        <v>76</v>
      </c>
      <c r="B94" s="121"/>
      <c r="C94" s="121"/>
      <c r="D94" s="121"/>
      <c r="E94" s="121"/>
    </row>
    <row r="95" spans="1:5" x14ac:dyDescent="0.25">
      <c r="A95" s="121"/>
      <c r="B95" s="121"/>
      <c r="C95" s="121"/>
      <c r="D95" s="121"/>
      <c r="E95" s="121"/>
    </row>
    <row r="96" spans="1:5" ht="51.75" customHeight="1" x14ac:dyDescent="0.25">
      <c r="A96" s="128" t="s">
        <v>341</v>
      </c>
      <c r="B96" s="128"/>
      <c r="C96" s="128"/>
      <c r="D96" s="128"/>
      <c r="E96" s="128"/>
    </row>
    <row r="97" spans="1:5" ht="51.75" customHeight="1" x14ac:dyDescent="0.25">
      <c r="A97" s="128" t="s">
        <v>342</v>
      </c>
      <c r="B97" s="128"/>
      <c r="C97" s="128"/>
      <c r="D97" s="128"/>
      <c r="E97" s="128"/>
    </row>
    <row r="98" spans="1:5" ht="51.75" customHeight="1" x14ac:dyDescent="0.25">
      <c r="A98" s="128" t="s">
        <v>343</v>
      </c>
      <c r="B98" s="128"/>
      <c r="C98" s="128"/>
      <c r="D98" s="128"/>
      <c r="E98" s="128"/>
    </row>
  </sheetData>
  <mergeCells count="83">
    <mergeCell ref="A97:E97"/>
    <mergeCell ref="A98:E98"/>
    <mergeCell ref="A92:E92"/>
    <mergeCell ref="A93:E93"/>
    <mergeCell ref="A94:E94"/>
    <mergeCell ref="A95:E95"/>
    <mergeCell ref="A96:E96"/>
    <mergeCell ref="B87:C87"/>
    <mergeCell ref="B88:C88"/>
    <mergeCell ref="B89:C89"/>
    <mergeCell ref="A90:D90"/>
    <mergeCell ref="A91:E91"/>
    <mergeCell ref="B82:C82"/>
    <mergeCell ref="B83:C83"/>
    <mergeCell ref="B84:C84"/>
    <mergeCell ref="B85:C85"/>
    <mergeCell ref="B86:C86"/>
    <mergeCell ref="A77:E77"/>
    <mergeCell ref="A78:E78"/>
    <mergeCell ref="B79:C79"/>
    <mergeCell ref="B80:C80"/>
    <mergeCell ref="B81:C81"/>
    <mergeCell ref="A72:D72"/>
    <mergeCell ref="A73:E73"/>
    <mergeCell ref="A74:E74"/>
    <mergeCell ref="A75:E75"/>
    <mergeCell ref="A76:E76"/>
    <mergeCell ref="B67:C67"/>
    <mergeCell ref="B68:C68"/>
    <mergeCell ref="B69:C69"/>
    <mergeCell ref="B70:C70"/>
    <mergeCell ref="B71:C71"/>
    <mergeCell ref="B62:C62"/>
    <mergeCell ref="B63:C63"/>
    <mergeCell ref="B64:C64"/>
    <mergeCell ref="B65:C65"/>
    <mergeCell ref="B66:C66"/>
    <mergeCell ref="A45:E45"/>
    <mergeCell ref="A46:E46"/>
    <mergeCell ref="A47:E47"/>
    <mergeCell ref="A60:E60"/>
    <mergeCell ref="B61:C61"/>
    <mergeCell ref="A40:E40"/>
    <mergeCell ref="A41:E41"/>
    <mergeCell ref="A42:E42"/>
    <mergeCell ref="A43:E43"/>
    <mergeCell ref="A44:E44"/>
    <mergeCell ref="B35:C35"/>
    <mergeCell ref="B36:C36"/>
    <mergeCell ref="B37:C37"/>
    <mergeCell ref="B38:C38"/>
    <mergeCell ref="A39:D39"/>
    <mergeCell ref="B30:C30"/>
    <mergeCell ref="B31:C31"/>
    <mergeCell ref="B32:C32"/>
    <mergeCell ref="B33:C33"/>
    <mergeCell ref="B34:C34"/>
    <mergeCell ref="B19:C19"/>
    <mergeCell ref="B20:C20"/>
    <mergeCell ref="A21:D21"/>
    <mergeCell ref="A22:E22"/>
    <mergeCell ref="A23:E23"/>
    <mergeCell ref="B14:C14"/>
    <mergeCell ref="B15:C15"/>
    <mergeCell ref="B16:C16"/>
    <mergeCell ref="B17:C17"/>
    <mergeCell ref="B18:C18"/>
    <mergeCell ref="A9:E9"/>
    <mergeCell ref="B10:C10"/>
    <mergeCell ref="B11:C11"/>
    <mergeCell ref="B12:C12"/>
    <mergeCell ref="B13:C13"/>
    <mergeCell ref="A1:E1"/>
    <mergeCell ref="A2:E2"/>
    <mergeCell ref="A3:E3"/>
    <mergeCell ref="A5:E5"/>
    <mergeCell ref="A7:E7"/>
    <mergeCell ref="B29:C29"/>
    <mergeCell ref="A24:E24"/>
    <mergeCell ref="A25:E25"/>
    <mergeCell ref="A26:E26"/>
    <mergeCell ref="A27:E27"/>
    <mergeCell ref="B28:C2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portrait" r:id="rId1"/>
  <rowBreaks count="1" manualBreakCount="1">
    <brk id="47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4AE8E-7C28-4EC5-A8B2-23ACB2D04AD4}">
  <sheetPr>
    <tabColor rgb="FF0070C0"/>
  </sheetPr>
  <dimension ref="A1:L25"/>
  <sheetViews>
    <sheetView view="pageBreakPreview" zoomScale="115" zoomScaleNormal="130" zoomScaleSheetLayoutView="115" workbookViewId="0">
      <selection activeCell="D11" sqref="D11"/>
    </sheetView>
  </sheetViews>
  <sheetFormatPr defaultRowHeight="15" x14ac:dyDescent="0.25"/>
  <cols>
    <col min="1" max="1" width="6.125" style="9" bestFit="1" customWidth="1"/>
    <col min="2" max="2" width="37.875" style="9" customWidth="1"/>
    <col min="3" max="3" width="14.125" style="9" bestFit="1" customWidth="1"/>
    <col min="4" max="4" width="7.875" style="9" bestFit="1" customWidth="1"/>
    <col min="5" max="5" width="6.875" style="84" bestFit="1" customWidth="1"/>
    <col min="6" max="6" width="10.875" style="9" bestFit="1" customWidth="1"/>
    <col min="7" max="7" width="7.5" style="84" bestFit="1" customWidth="1"/>
    <col min="8" max="8" width="11.125" style="9" bestFit="1" customWidth="1"/>
    <col min="9" max="9" width="10.875" style="9" bestFit="1" customWidth="1"/>
    <col min="10" max="11" width="9" style="9"/>
    <col min="12" max="12" width="10.125" style="9" bestFit="1" customWidth="1"/>
    <col min="13" max="16384" width="9" style="9"/>
  </cols>
  <sheetData>
    <row r="1" spans="1:12" x14ac:dyDescent="0.25">
      <c r="A1" s="93" t="s">
        <v>334</v>
      </c>
      <c r="B1" s="93"/>
      <c r="C1" s="93"/>
      <c r="D1" s="93"/>
      <c r="E1" s="93"/>
      <c r="F1" s="93"/>
      <c r="G1" s="93"/>
      <c r="H1" s="93"/>
    </row>
    <row r="2" spans="1:12" ht="15" customHeight="1" x14ac:dyDescent="0.25">
      <c r="A2" s="93" t="s">
        <v>335</v>
      </c>
      <c r="B2" s="93"/>
      <c r="C2" s="93"/>
      <c r="D2" s="93"/>
      <c r="E2" s="93"/>
      <c r="F2" s="93"/>
      <c r="G2" s="93"/>
      <c r="H2" s="93"/>
    </row>
    <row r="3" spans="1:12" ht="15" customHeight="1" x14ac:dyDescent="0.25">
      <c r="A3" s="93" t="s">
        <v>345</v>
      </c>
      <c r="B3" s="93"/>
      <c r="C3" s="93"/>
      <c r="D3" s="93"/>
      <c r="E3" s="93"/>
      <c r="F3" s="93"/>
      <c r="G3" s="93"/>
      <c r="H3" s="93"/>
    </row>
    <row r="4" spans="1:12" ht="15" customHeight="1" x14ac:dyDescent="0.25">
      <c r="A4" s="10"/>
      <c r="B4" s="11"/>
      <c r="E4" s="12"/>
      <c r="F4" s="19"/>
      <c r="G4" s="19"/>
      <c r="H4" s="19"/>
    </row>
    <row r="5" spans="1:12" ht="15" customHeight="1" x14ac:dyDescent="0.25">
      <c r="A5" s="98" t="s">
        <v>340</v>
      </c>
      <c r="B5" s="98"/>
      <c r="C5" s="98"/>
      <c r="D5" s="98"/>
      <c r="E5" s="98"/>
      <c r="F5" s="98"/>
      <c r="G5" s="98"/>
      <c r="H5" s="98"/>
    </row>
    <row r="6" spans="1:12" ht="15" customHeight="1" x14ac:dyDescent="0.25">
      <c r="A6" s="98" t="s">
        <v>344</v>
      </c>
      <c r="B6" s="98"/>
      <c r="C6" s="98"/>
      <c r="D6" s="98"/>
      <c r="E6" s="98"/>
      <c r="F6" s="98"/>
      <c r="G6" s="98"/>
      <c r="H6" s="98"/>
    </row>
    <row r="7" spans="1:12" ht="15" customHeight="1" x14ac:dyDescent="0.25">
      <c r="A7" s="98" t="s">
        <v>336</v>
      </c>
      <c r="B7" s="98"/>
      <c r="C7" s="98"/>
      <c r="D7" s="98"/>
      <c r="E7" s="98"/>
      <c r="F7" s="98"/>
      <c r="G7" s="98"/>
      <c r="H7" s="98"/>
    </row>
    <row r="8" spans="1:12" x14ac:dyDescent="0.25">
      <c r="A8" s="130" t="s">
        <v>355</v>
      </c>
      <c r="B8" s="131"/>
      <c r="C8" s="131"/>
      <c r="D8" s="131"/>
      <c r="E8" s="131"/>
      <c r="F8" s="131"/>
      <c r="G8" s="131"/>
      <c r="H8" s="131"/>
    </row>
    <row r="9" spans="1:12" ht="33.950000000000003" customHeight="1" x14ac:dyDescent="0.25">
      <c r="A9" s="133" t="s">
        <v>34</v>
      </c>
      <c r="B9" s="134" t="s">
        <v>77</v>
      </c>
      <c r="C9" s="135" t="s">
        <v>78</v>
      </c>
      <c r="D9" s="136" t="s">
        <v>79</v>
      </c>
      <c r="E9" s="138" t="s">
        <v>363</v>
      </c>
      <c r="F9" s="139"/>
      <c r="G9" s="139"/>
      <c r="H9" s="139"/>
    </row>
    <row r="10" spans="1:12" x14ac:dyDescent="0.25">
      <c r="A10" s="133"/>
      <c r="B10" s="134"/>
      <c r="C10" s="135"/>
      <c r="D10" s="137"/>
      <c r="E10" s="86" t="s">
        <v>80</v>
      </c>
      <c r="F10" s="85" t="s">
        <v>356</v>
      </c>
      <c r="G10" s="86" t="s">
        <v>80</v>
      </c>
      <c r="H10" s="85" t="s">
        <v>357</v>
      </c>
    </row>
    <row r="11" spans="1:12" x14ac:dyDescent="0.25">
      <c r="A11" s="87">
        <v>1</v>
      </c>
      <c r="B11" s="42" t="s">
        <v>350</v>
      </c>
      <c r="C11" s="63">
        <f>Resumo!F10</f>
        <v>5328.8</v>
      </c>
      <c r="D11" s="70">
        <f>(C11/$C$23)</f>
        <v>5.9860954263683208E-2</v>
      </c>
      <c r="E11" s="71">
        <f>(F12+F13+F14+F15+F16+F17+F18+F19+F20+F21)/C23</f>
        <v>0.43884084892287256</v>
      </c>
      <c r="F11" s="72">
        <f>ROUND(E11*C11,2)</f>
        <v>2338.5</v>
      </c>
      <c r="G11" s="71">
        <f>D23-E11</f>
        <v>0.56115915107712788</v>
      </c>
      <c r="H11" s="72">
        <f>ROUND(G11*C11,2)</f>
        <v>2990.3</v>
      </c>
      <c r="I11" s="73"/>
      <c r="J11" s="74"/>
      <c r="L11" s="75"/>
    </row>
    <row r="12" spans="1:12" x14ac:dyDescent="0.25">
      <c r="A12" s="87">
        <v>2</v>
      </c>
      <c r="B12" s="42" t="s">
        <v>0</v>
      </c>
      <c r="C12" s="63">
        <f>Resumo!F11</f>
        <v>3497.49</v>
      </c>
      <c r="D12" s="70">
        <f>(C12/$C$23)</f>
        <v>3.9288974802523899E-2</v>
      </c>
      <c r="E12" s="71">
        <v>0.8</v>
      </c>
      <c r="F12" s="72">
        <f>ROUND($C12*$E12,2)</f>
        <v>2797.99</v>
      </c>
      <c r="G12" s="71">
        <v>0.2</v>
      </c>
      <c r="H12" s="72">
        <f>ROUND($C12*$G12,2)</f>
        <v>699.5</v>
      </c>
      <c r="I12" s="73"/>
      <c r="L12" s="75"/>
    </row>
    <row r="13" spans="1:12" x14ac:dyDescent="0.25">
      <c r="A13" s="87">
        <v>3</v>
      </c>
      <c r="B13" s="42" t="s">
        <v>174</v>
      </c>
      <c r="C13" s="63">
        <f>Resumo!F12</f>
        <v>4503.1399999999994</v>
      </c>
      <c r="D13" s="70">
        <f t="shared" ref="D13:D22" si="0">(C13/$C$23)</f>
        <v>5.058592132993589E-2</v>
      </c>
      <c r="E13" s="71">
        <v>1</v>
      </c>
      <c r="F13" s="72">
        <f>ROUND($C13*$E13,2)</f>
        <v>4503.1400000000003</v>
      </c>
      <c r="G13" s="71"/>
      <c r="H13" s="72">
        <f>ROUND($C13*$G13,2)</f>
        <v>0</v>
      </c>
      <c r="I13" s="73"/>
      <c r="L13" s="75"/>
    </row>
    <row r="14" spans="1:12" x14ac:dyDescent="0.25">
      <c r="A14" s="87">
        <v>4</v>
      </c>
      <c r="B14" s="42" t="s">
        <v>175</v>
      </c>
      <c r="C14" s="63">
        <f>Resumo!F13</f>
        <v>15790.880000000001</v>
      </c>
      <c r="D14" s="70">
        <f t="shared" si="0"/>
        <v>0.17738649329367023</v>
      </c>
      <c r="E14" s="71">
        <v>0.7</v>
      </c>
      <c r="F14" s="72">
        <f t="shared" ref="F14:F22" si="1">ROUND($C14*$E14,2)</f>
        <v>11053.62</v>
      </c>
      <c r="G14" s="71">
        <v>0.3</v>
      </c>
      <c r="H14" s="72">
        <f t="shared" ref="H14:H22" si="2">ROUND($C14*$G14,2)</f>
        <v>4737.26</v>
      </c>
      <c r="I14" s="73"/>
      <c r="L14" s="75"/>
    </row>
    <row r="15" spans="1:12" x14ac:dyDescent="0.25">
      <c r="A15" s="87">
        <v>5</v>
      </c>
      <c r="B15" s="42" t="s">
        <v>203</v>
      </c>
      <c r="C15" s="63">
        <f>Resumo!F14</f>
        <v>13416.359999999999</v>
      </c>
      <c r="D15" s="70">
        <f t="shared" si="0"/>
        <v>0.15071237658480496</v>
      </c>
      <c r="E15" s="71">
        <v>0.5</v>
      </c>
      <c r="F15" s="72">
        <f t="shared" si="1"/>
        <v>6708.18</v>
      </c>
      <c r="G15" s="71">
        <v>0.5</v>
      </c>
      <c r="H15" s="72">
        <f t="shared" si="2"/>
        <v>6708.18</v>
      </c>
      <c r="I15" s="73"/>
      <c r="L15" s="75"/>
    </row>
    <row r="16" spans="1:12" x14ac:dyDescent="0.25">
      <c r="A16" s="87">
        <v>6</v>
      </c>
      <c r="B16" s="42" t="s">
        <v>15</v>
      </c>
      <c r="C16" s="63">
        <f>Resumo!F15</f>
        <v>3874.49</v>
      </c>
      <c r="D16" s="70">
        <f t="shared" si="0"/>
        <v>4.3523995774864495E-2</v>
      </c>
      <c r="E16" s="71">
        <v>0.2</v>
      </c>
      <c r="F16" s="72">
        <f t="shared" si="1"/>
        <v>774.9</v>
      </c>
      <c r="G16" s="71">
        <v>0.8</v>
      </c>
      <c r="H16" s="72">
        <f t="shared" si="2"/>
        <v>3099.59</v>
      </c>
      <c r="I16" s="73"/>
      <c r="L16" s="75"/>
    </row>
    <row r="17" spans="1:12" x14ac:dyDescent="0.25">
      <c r="A17" s="87">
        <v>7</v>
      </c>
      <c r="B17" s="42" t="s">
        <v>178</v>
      </c>
      <c r="C17" s="63">
        <f>Resumo!F16</f>
        <v>11994.500000000002</v>
      </c>
      <c r="D17" s="70">
        <f t="shared" si="0"/>
        <v>0.13473994443697423</v>
      </c>
      <c r="E17" s="71">
        <v>0.5</v>
      </c>
      <c r="F17" s="72">
        <f t="shared" si="1"/>
        <v>5997.25</v>
      </c>
      <c r="G17" s="71">
        <v>0.5</v>
      </c>
      <c r="H17" s="72">
        <f t="shared" si="2"/>
        <v>5997.25</v>
      </c>
      <c r="I17" s="73"/>
      <c r="L17" s="75"/>
    </row>
    <row r="18" spans="1:12" ht="30" x14ac:dyDescent="0.25">
      <c r="A18" s="87">
        <v>8</v>
      </c>
      <c r="B18" s="42" t="s">
        <v>283</v>
      </c>
      <c r="C18" s="63">
        <f>Resumo!F17</f>
        <v>8952.4999999999982</v>
      </c>
      <c r="D18" s="70">
        <f t="shared" si="0"/>
        <v>0.10056770624636387</v>
      </c>
      <c r="E18" s="71">
        <v>0.4</v>
      </c>
      <c r="F18" s="88">
        <f t="shared" si="1"/>
        <v>3581</v>
      </c>
      <c r="G18" s="71">
        <v>0.6</v>
      </c>
      <c r="H18" s="88">
        <f t="shared" si="2"/>
        <v>5371.5</v>
      </c>
      <c r="I18" s="73"/>
      <c r="L18" s="75"/>
    </row>
    <row r="19" spans="1:12" x14ac:dyDescent="0.25">
      <c r="A19" s="87">
        <v>9</v>
      </c>
      <c r="B19" s="42" t="s">
        <v>20</v>
      </c>
      <c r="C19" s="63">
        <f>Resumo!F18</f>
        <v>8092.9299999999994</v>
      </c>
      <c r="D19" s="70">
        <f t="shared" si="0"/>
        <v>9.0911746094653523E-2</v>
      </c>
      <c r="E19" s="71">
        <v>0.15</v>
      </c>
      <c r="F19" s="72">
        <f t="shared" si="1"/>
        <v>1213.94</v>
      </c>
      <c r="G19" s="71">
        <v>0.85</v>
      </c>
      <c r="H19" s="72">
        <f t="shared" si="2"/>
        <v>6878.99</v>
      </c>
      <c r="I19" s="73"/>
      <c r="L19" s="75"/>
    </row>
    <row r="20" spans="1:12" x14ac:dyDescent="0.25">
      <c r="A20" s="87">
        <v>10</v>
      </c>
      <c r="B20" s="42" t="s">
        <v>22</v>
      </c>
      <c r="C20" s="63">
        <f>Resumo!F19</f>
        <v>5984.09</v>
      </c>
      <c r="D20" s="70">
        <f>(C20/$C$23)</f>
        <v>6.7222139656163499E-2</v>
      </c>
      <c r="E20" s="71">
        <v>0.2</v>
      </c>
      <c r="F20" s="72">
        <f t="shared" si="1"/>
        <v>1196.82</v>
      </c>
      <c r="G20" s="71">
        <v>0.8</v>
      </c>
      <c r="H20" s="72">
        <f t="shared" si="2"/>
        <v>4787.2700000000004</v>
      </c>
      <c r="I20" s="73"/>
      <c r="L20" s="75"/>
    </row>
    <row r="21" spans="1:12" x14ac:dyDescent="0.25">
      <c r="A21" s="87">
        <v>11</v>
      </c>
      <c r="B21" s="42" t="s">
        <v>206</v>
      </c>
      <c r="C21" s="63">
        <f>Resumo!F20</f>
        <v>7285.92</v>
      </c>
      <c r="D21" s="70">
        <f t="shared" si="0"/>
        <v>8.1846217514047206E-2</v>
      </c>
      <c r="E21" s="71">
        <v>0.17</v>
      </c>
      <c r="F21" s="72">
        <f t="shared" si="1"/>
        <v>1238.6099999999999</v>
      </c>
      <c r="G21" s="71">
        <v>0.83</v>
      </c>
      <c r="H21" s="72">
        <f t="shared" si="2"/>
        <v>6047.31</v>
      </c>
      <c r="I21" s="73"/>
      <c r="L21" s="75"/>
    </row>
    <row r="22" spans="1:12" x14ac:dyDescent="0.25">
      <c r="A22" s="87">
        <v>12</v>
      </c>
      <c r="B22" s="42" t="s">
        <v>26</v>
      </c>
      <c r="C22" s="63">
        <f>Resumo!F21</f>
        <v>298.52999999999997</v>
      </c>
      <c r="D22" s="70">
        <f t="shared" si="0"/>
        <v>3.3535300023152205E-3</v>
      </c>
      <c r="E22" s="71"/>
      <c r="F22" s="72">
        <f t="shared" si="1"/>
        <v>0</v>
      </c>
      <c r="G22" s="71">
        <v>1</v>
      </c>
      <c r="H22" s="72">
        <f t="shared" si="2"/>
        <v>298.52999999999997</v>
      </c>
      <c r="I22" s="73"/>
      <c r="L22" s="75"/>
    </row>
    <row r="23" spans="1:12" x14ac:dyDescent="0.25">
      <c r="A23" s="130" t="s">
        <v>81</v>
      </c>
      <c r="B23" s="132"/>
      <c r="C23" s="76">
        <f>SUM(C11:C22)</f>
        <v>89019.629999999976</v>
      </c>
      <c r="D23" s="77">
        <f>SUM(D11:D22)</f>
        <v>1.0000000000000004</v>
      </c>
      <c r="E23" s="78"/>
      <c r="F23" s="79"/>
      <c r="G23" s="78"/>
      <c r="H23" s="79"/>
      <c r="I23" s="73"/>
    </row>
    <row r="24" spans="1:12" x14ac:dyDescent="0.25">
      <c r="A24" s="130" t="s">
        <v>82</v>
      </c>
      <c r="B24" s="131"/>
      <c r="C24" s="131"/>
      <c r="D24" s="132"/>
      <c r="E24" s="77">
        <f>F24/$C$23</f>
        <v>0.4651103357765024</v>
      </c>
      <c r="F24" s="80">
        <f>ROUND(SUM(F11:F23),2)</f>
        <v>41403.949999999997</v>
      </c>
      <c r="G24" s="77">
        <f>H24/$C$23</f>
        <v>0.53488966422349782</v>
      </c>
      <c r="H24" s="80">
        <f>ROUND(SUM(H11:H23),2)</f>
        <v>47615.68</v>
      </c>
      <c r="J24" s="81"/>
    </row>
    <row r="25" spans="1:12" x14ac:dyDescent="0.25">
      <c r="A25" s="130" t="s">
        <v>83</v>
      </c>
      <c r="B25" s="131"/>
      <c r="C25" s="131"/>
      <c r="D25" s="132"/>
      <c r="E25" s="82">
        <f>E24</f>
        <v>0.4651103357765024</v>
      </c>
      <c r="F25" s="83">
        <f>F24</f>
        <v>41403.949999999997</v>
      </c>
      <c r="G25" s="82">
        <f>E25+G24</f>
        <v>1.0000000000000002</v>
      </c>
      <c r="H25" s="83">
        <f>ROUND(F25+H24,2)</f>
        <v>89019.63</v>
      </c>
      <c r="I25" s="74"/>
    </row>
  </sheetData>
  <mergeCells count="15">
    <mergeCell ref="A1:H1"/>
    <mergeCell ref="A3:H3"/>
    <mergeCell ref="A5:H5"/>
    <mergeCell ref="A6:H6"/>
    <mergeCell ref="A25:D25"/>
    <mergeCell ref="A9:A10"/>
    <mergeCell ref="B9:B10"/>
    <mergeCell ref="C9:C10"/>
    <mergeCell ref="A8:H8"/>
    <mergeCell ref="D9:D10"/>
    <mergeCell ref="E9:H9"/>
    <mergeCell ref="A23:B23"/>
    <mergeCell ref="A24:D24"/>
    <mergeCell ref="A7:H7"/>
    <mergeCell ref="A2:H2"/>
  </mergeCells>
  <pageMargins left="0.9055118110236221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Resumo</vt:lpstr>
      <vt:lpstr>Sintético</vt:lpstr>
      <vt:lpstr>BDI</vt:lpstr>
      <vt:lpstr>Cronograma</vt:lpstr>
      <vt:lpstr>Cronograma!Area_de_impressao</vt:lpstr>
      <vt:lpstr>Resumo!Area_de_impressao</vt:lpstr>
      <vt:lpstr>Sintético!Area_de_impressao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Marinaldo Ferreira Lobato</cp:lastModifiedBy>
  <cp:revision>0</cp:revision>
  <cp:lastPrinted>2025-11-17T19:50:35Z</cp:lastPrinted>
  <dcterms:created xsi:type="dcterms:W3CDTF">2021-09-23T19:36:04Z</dcterms:created>
  <dcterms:modified xsi:type="dcterms:W3CDTF">2025-11-18T19:55:20Z</dcterms:modified>
</cp:coreProperties>
</file>